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ha2\Documents\My Documents\ZeroWaste2019\ZWS2019 Pilot\ZeroWastePilot FinalReport\costs\"/>
    </mc:Choice>
  </mc:AlternateContent>
  <bookViews>
    <workbookView xWindow="-120" yWindow="-120" windowWidth="29040" windowHeight="1584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2" i="2" l="1"/>
  <c r="Q143" i="2" s="1"/>
  <c r="E59" i="1"/>
  <c r="E58" i="1"/>
  <c r="E57" i="1"/>
  <c r="Q141" i="2" l="1"/>
  <c r="Q140" i="2"/>
  <c r="Q139" i="2"/>
  <c r="Q138" i="2"/>
  <c r="Q137" i="2"/>
  <c r="Q136" i="2" l="1"/>
  <c r="Q135" i="2"/>
  <c r="Q134" i="2"/>
  <c r="Q133" i="2"/>
  <c r="Q132" i="2"/>
  <c r="L123" i="2"/>
  <c r="L122" i="2"/>
  <c r="F119" i="2"/>
  <c r="H117" i="2"/>
  <c r="H118" i="2"/>
  <c r="H116" i="2"/>
  <c r="H119" i="2" s="1"/>
  <c r="L119" i="2" s="1"/>
  <c r="Q119" i="2" s="1"/>
  <c r="L112" i="2"/>
  <c r="L111" i="2"/>
  <c r="H108" i="2"/>
  <c r="L108" i="2" s="1"/>
  <c r="Q108" i="2" s="1"/>
  <c r="E60" i="1"/>
  <c r="E56" i="1"/>
  <c r="E54" i="1"/>
  <c r="E55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L124" i="2" l="1"/>
  <c r="Q124" i="2" s="1"/>
  <c r="R125" i="2" s="1"/>
  <c r="R143" i="2"/>
  <c r="H128" i="2"/>
  <c r="L128" i="2" s="1"/>
  <c r="R128" i="2" s="1"/>
  <c r="L113" i="2"/>
  <c r="Q113" i="2" s="1"/>
  <c r="R114" i="2" s="1"/>
  <c r="R126" i="2" s="1"/>
  <c r="H91" i="2" l="1"/>
  <c r="H90" i="2"/>
  <c r="H92" i="2" s="1"/>
  <c r="R92" i="2" s="1"/>
  <c r="H85" i="2"/>
  <c r="J85" i="2" s="1"/>
  <c r="L85" i="2" s="1"/>
  <c r="H84" i="2"/>
  <c r="H83" i="2"/>
  <c r="H82" i="2"/>
  <c r="J82" i="2" s="1"/>
  <c r="L82" i="2" s="1"/>
  <c r="H80" i="2"/>
  <c r="J80" i="2" s="1"/>
  <c r="L80" i="2" s="1"/>
  <c r="R76" i="2"/>
  <c r="L72" i="2"/>
  <c r="R72" i="2" s="1"/>
  <c r="L67" i="2"/>
  <c r="L66" i="2"/>
  <c r="F63" i="2"/>
  <c r="L55" i="2"/>
  <c r="L54" i="2"/>
  <c r="H60" i="2"/>
  <c r="H61" i="2"/>
  <c r="H62" i="2"/>
  <c r="H59" i="2"/>
  <c r="L24" i="2"/>
  <c r="L23" i="2"/>
  <c r="H20" i="2"/>
  <c r="L20" i="2" s="1"/>
  <c r="R20" i="2" s="1"/>
  <c r="C18" i="2"/>
  <c r="H18" i="2" s="1"/>
  <c r="L18" i="2" s="1"/>
  <c r="C13" i="2"/>
  <c r="J83" i="2" l="1"/>
  <c r="L83" i="2" s="1"/>
  <c r="J84" i="2"/>
  <c r="L84" i="2" s="1"/>
  <c r="L22" i="2"/>
  <c r="L25" i="2" s="1"/>
  <c r="R25" i="2" s="1"/>
  <c r="H63" i="2"/>
  <c r="L63" i="2" s="1"/>
  <c r="H51" i="2"/>
  <c r="L51" i="2" s="1"/>
  <c r="E21" i="1"/>
  <c r="E24" i="1"/>
  <c r="E26" i="1"/>
  <c r="E27" i="1"/>
  <c r="E29" i="1"/>
  <c r="E30" i="1"/>
  <c r="E31" i="1"/>
  <c r="L86" i="2" l="1"/>
  <c r="R86" i="2" s="1"/>
  <c r="Q51" i="2"/>
  <c r="L56" i="2"/>
  <c r="Q56" i="2" s="1"/>
  <c r="R57" i="2" s="1"/>
  <c r="Q63" i="2"/>
  <c r="L68" i="2"/>
  <c r="Q68" i="2" s="1"/>
  <c r="R69" i="2" s="1"/>
  <c r="R70" i="2" l="1"/>
  <c r="R77" i="2" s="1"/>
  <c r="J33" i="2" l="1"/>
  <c r="L33" i="2" s="1"/>
  <c r="J32" i="2"/>
  <c r="L32" i="2" s="1"/>
  <c r="L34" i="2" l="1"/>
  <c r="Q34" i="2" s="1"/>
  <c r="E18" i="1"/>
  <c r="E17" i="1"/>
  <c r="E6" i="1"/>
  <c r="E7" i="1"/>
  <c r="E8" i="1"/>
  <c r="E9" i="1"/>
  <c r="E10" i="1"/>
  <c r="E11" i="1"/>
  <c r="E12" i="1"/>
  <c r="E13" i="1"/>
  <c r="E14" i="1"/>
  <c r="E15" i="1"/>
  <c r="E5" i="1"/>
</calcChain>
</file>

<file path=xl/sharedStrings.xml><?xml version="1.0" encoding="utf-8"?>
<sst xmlns="http://schemas.openxmlformats.org/spreadsheetml/2006/main" count="642" uniqueCount="210">
  <si>
    <t>Description</t>
  </si>
  <si>
    <t>Price</t>
  </si>
  <si>
    <t>Unistrut 41mm</t>
  </si>
  <si>
    <t>Cable tray - heavy duty 300mm</t>
  </si>
  <si>
    <t>Threaded rod 10mm</t>
  </si>
  <si>
    <t>linear meter</t>
  </si>
  <si>
    <t xml:space="preserve">per sheet </t>
  </si>
  <si>
    <t>MDF (12 x 1200 x 2400)</t>
  </si>
  <si>
    <t>Timber (studwork) 38x63</t>
  </si>
  <si>
    <t>Site</t>
  </si>
  <si>
    <t>Plywood (12 x 1200 x 2400)</t>
  </si>
  <si>
    <t>Wooden cable drum (630 dia)</t>
  </si>
  <si>
    <t>each</t>
  </si>
  <si>
    <t>Plasterboard (12 x 1200 x 2400)</t>
  </si>
  <si>
    <t>Chipboard (2100x600x50)</t>
  </si>
  <si>
    <t>RAF composite metal faced  floor panel with timber core (600x600x40)</t>
  </si>
  <si>
    <t>Sighthill</t>
  </si>
  <si>
    <t>per can</t>
  </si>
  <si>
    <t>Expanding foam (750ml)</t>
  </si>
  <si>
    <t>Insulated cable (30mm dia)</t>
  </si>
  <si>
    <t>Plastic bucket (15 ltr)</t>
  </si>
  <si>
    <t>Packaging: 50 kg sacks</t>
  </si>
  <si>
    <t>Packaging: 45 ltr canvas soil sacks</t>
  </si>
  <si>
    <t>discount for return?</t>
  </si>
  <si>
    <t>A0 Drawings</t>
  </si>
  <si>
    <t>each (to print)</t>
  </si>
  <si>
    <t>Laptop case</t>
  </si>
  <si>
    <t>Carmunnock</t>
  </si>
  <si>
    <t>City</t>
  </si>
  <si>
    <t>Refurb</t>
  </si>
  <si>
    <t>Civils</t>
  </si>
  <si>
    <t>New Build</t>
  </si>
  <si>
    <t>Housing</t>
  </si>
  <si>
    <t>Kingspan insulation (100x600x1000)</t>
  </si>
  <si>
    <t>per sheet</t>
  </si>
  <si>
    <t>Timber stud (25x25)</t>
  </si>
  <si>
    <t>Plastic pipe 1/2 inch</t>
  </si>
  <si>
    <t>Shelving board (600x900)</t>
  </si>
  <si>
    <t>Plastic drain pipe (80mm dia)</t>
  </si>
  <si>
    <t>Kingspan insulation (100x900x900)</t>
  </si>
  <si>
    <t>plastic door packers box of 250 pieces</t>
  </si>
  <si>
    <t>box</t>
  </si>
  <si>
    <t>Timber I-beam floor joist 150m deep</t>
  </si>
  <si>
    <t>metal door stopper</t>
  </si>
  <si>
    <t>Common house brick</t>
  </si>
  <si>
    <t>Metal (crowd control) barrier fence</t>
  </si>
  <si>
    <t>Plastic (crowd control) barrier fence</t>
  </si>
  <si>
    <t>roll</t>
  </si>
  <si>
    <t>Visqueen Black Polythene Plastic Sheeting (1200x3000)</t>
  </si>
  <si>
    <t>Kingspan insulation (100x600x2500)</t>
  </si>
  <si>
    <t>OSB 11x600x2100</t>
  </si>
  <si>
    <t>Sawn timber 40x100</t>
  </si>
  <si>
    <t>Packaging - single use sling</t>
  </si>
  <si>
    <t>Breathable Roofing Paper 1200x10000</t>
  </si>
  <si>
    <t>latex gloves x100</t>
  </si>
  <si>
    <t>Glass wool 200mm thick</t>
  </si>
  <si>
    <t>Fence slats 30x100x1800</t>
  </si>
  <si>
    <t>debris netting 1300x15000</t>
  </si>
  <si>
    <t>Post crete 25kg bag</t>
  </si>
  <si>
    <t>Wooden broom</t>
  </si>
  <si>
    <t>Supplier</t>
  </si>
  <si>
    <t>Jewsons</t>
  </si>
  <si>
    <t>Kingspan</t>
  </si>
  <si>
    <t>Argos</t>
  </si>
  <si>
    <t>Screwfix</t>
  </si>
  <si>
    <t>eurocel</t>
  </si>
  <si>
    <t>Timber  post 100x100x1200</t>
  </si>
  <si>
    <t>srewfix</t>
  </si>
  <si>
    <t>Travis perkins</t>
  </si>
  <si>
    <t>trade vault</t>
  </si>
  <si>
    <t>First fence</t>
  </si>
  <si>
    <t>Timber for shuttering (900x50x50)</t>
  </si>
  <si>
    <t>Slg</t>
  </si>
  <si>
    <t>Ebay/Have to be bought with cable</t>
  </si>
  <si>
    <t>Plastic cable joints (400x200x200)</t>
  </si>
  <si>
    <t>plastic cable joints (600x300x250)</t>
  </si>
  <si>
    <t>Chipboard (1200x700x18)</t>
  </si>
  <si>
    <t>Chipboard (2200x1100x22)</t>
  </si>
  <si>
    <t>can only get up to 22mm/ 2x22</t>
  </si>
  <si>
    <t>CEF</t>
  </si>
  <si>
    <t>No</t>
  </si>
  <si>
    <t>Builders Merchants</t>
  </si>
  <si>
    <t>Contractor</t>
  </si>
  <si>
    <t>Skip Hire (8 yard mixed waste)</t>
  </si>
  <si>
    <t>per skip</t>
  </si>
  <si>
    <t>Any skip related costs e.g. skip permit (£70.97 x 40%)</t>
  </si>
  <si>
    <t>Yes</t>
  </si>
  <si>
    <t>anyjunk.co.uk</t>
  </si>
  <si>
    <t>VAT</t>
  </si>
  <si>
    <t>Unit</t>
  </si>
  <si>
    <t>m</t>
  </si>
  <si>
    <t>m2</t>
  </si>
  <si>
    <t>per 1000</t>
  </si>
  <si>
    <t>SPONS</t>
  </si>
  <si>
    <t>-</t>
  </si>
  <si>
    <t>Quantity</t>
  </si>
  <si>
    <t>Total Price</t>
  </si>
  <si>
    <t>City Refurb</t>
  </si>
  <si>
    <t>TOTAL JOURNEYS</t>
  </si>
  <si>
    <t>No. of Journeys</t>
  </si>
  <si>
    <t>Distance</t>
  </si>
  <si>
    <t>Speed</t>
  </si>
  <si>
    <t>kph</t>
  </si>
  <si>
    <t>Time</t>
  </si>
  <si>
    <t>x</t>
  </si>
  <si>
    <t>Each Floor on foot</t>
  </si>
  <si>
    <t>To skip on foot</t>
  </si>
  <si>
    <t>Journeys</t>
  </si>
  <si>
    <t>=</t>
  </si>
  <si>
    <t>Total</t>
  </si>
  <si>
    <t>h</t>
  </si>
  <si>
    <t>Cost p/h</t>
  </si>
  <si>
    <t>Time loading bin</t>
  </si>
  <si>
    <t>Time loading skip</t>
  </si>
  <si>
    <t>TOTAL LABOUR</t>
  </si>
  <si>
    <t>HOIST</t>
  </si>
  <si>
    <t>kWh</t>
  </si>
  <si>
    <t>TOTAL</t>
  </si>
  <si>
    <t>(19kWh x 15p)</t>
  </si>
  <si>
    <t>New Housing</t>
  </si>
  <si>
    <t>Extra Costs</t>
  </si>
  <si>
    <t>Paint</t>
  </si>
  <si>
    <t>Glue</t>
  </si>
  <si>
    <t>5 Ltr tin</t>
  </si>
  <si>
    <t>1 Ltr bottle</t>
  </si>
  <si>
    <t>Volume</t>
  </si>
  <si>
    <t>L</t>
  </si>
  <si>
    <t>Cost</t>
  </si>
  <si>
    <t>Material Cost</t>
  </si>
  <si>
    <t>No extra costs from 'source' of waste</t>
  </si>
  <si>
    <t>Telehandler (150m)</t>
  </si>
  <si>
    <t>Telehandler (200m)</t>
  </si>
  <si>
    <t>Description (exluding waste removed)</t>
  </si>
  <si>
    <t>Telehandler (400m)</t>
  </si>
  <si>
    <t>Office</t>
  </si>
  <si>
    <t>Unknown (assume mean 275m)</t>
  </si>
  <si>
    <t>Welfare (184/4 bags) 50m on foot</t>
  </si>
  <si>
    <t>Office 50m on foot</t>
  </si>
  <si>
    <t>Welfare</t>
  </si>
  <si>
    <t>Telehandler (275m)</t>
  </si>
  <si>
    <r>
      <t>1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Site Manager: £1,425/week</t>
    </r>
  </si>
  <si>
    <r>
      <t>2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General Foreman: £1,375/week</t>
    </r>
  </si>
  <si>
    <r>
      <t>3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General Operative: £10.85/hr</t>
    </r>
  </si>
  <si>
    <t>Forklift Driver: £11.62/hr</t>
  </si>
  <si>
    <t>Labour &amp; Equipment Costs</t>
  </si>
  <si>
    <t>Driver Travel</t>
  </si>
  <si>
    <t>Wheeled bins travel</t>
  </si>
  <si>
    <t>Loose waste travel</t>
  </si>
  <si>
    <t>Travel on Foot</t>
  </si>
  <si>
    <t>TOTAL on foot (excluding hoist time)</t>
  </si>
  <si>
    <t>Travel time (foot and hoist)</t>
  </si>
  <si>
    <t>Loading time (on foot)</t>
  </si>
  <si>
    <t>Time removing welfare bags</t>
  </si>
  <si>
    <t>TOTAL travel on foot</t>
  </si>
  <si>
    <t>Total travel Driver</t>
  </si>
  <si>
    <t>Loading time (driver)</t>
  </si>
  <si>
    <t>Time loading forks</t>
  </si>
  <si>
    <t>TOTAL time on foot (travel &amp; loading)</t>
  </si>
  <si>
    <t>TOTAL time Driver (travel &amp; loading)</t>
  </si>
  <si>
    <t>Travel on foot</t>
  </si>
  <si>
    <t>TELEHANDLER FUEL</t>
  </si>
  <si>
    <t>60p/ltr - 7.5 ltr/hr</t>
  </si>
  <si>
    <t>Subtotal</t>
  </si>
  <si>
    <t>Expanding foam used to plug gaps in shuttering (poor workmanship)</t>
  </si>
  <si>
    <t>m3</t>
  </si>
  <si>
    <t>Labour</t>
  </si>
  <si>
    <t>Extra Costs (include)</t>
  </si>
  <si>
    <t>Removed from skip (for information)</t>
  </si>
  <si>
    <t>Cable joints</t>
  </si>
  <si>
    <t>Plastic buckets</t>
  </si>
  <si>
    <t>Ducting 1400x200x200</t>
  </si>
  <si>
    <t>Ducting 1500x300x250</t>
  </si>
  <si>
    <t>Clean cardboard packaging (x2)</t>
  </si>
  <si>
    <t>Timber 900x60x60</t>
  </si>
  <si>
    <t>Removed waste materials cost</t>
  </si>
  <si>
    <t>TOTAL LABOUR + EXTRA COSTS</t>
  </si>
  <si>
    <t>Segregated welfare waste in skip</t>
  </si>
  <si>
    <t xml:space="preserve">Estimate for 184 bags: </t>
  </si>
  <si>
    <t>kg</t>
  </si>
  <si>
    <t>1/4 plastic (46 bags x 100 x 10g)</t>
  </si>
  <si>
    <t>1/4 cans (46 bags x 130 x 15g)</t>
  </si>
  <si>
    <t>UPVC soffit board (200 x 1800)</t>
  </si>
  <si>
    <t xml:space="preserve">No </t>
  </si>
  <si>
    <t>Breeze Block</t>
  </si>
  <si>
    <t>Mini skips (50m)</t>
  </si>
  <si>
    <t>Mini skips (100m)</t>
  </si>
  <si>
    <t>Mini skips (30m)</t>
  </si>
  <si>
    <t>Welfare (30m) on foot)</t>
  </si>
  <si>
    <t>Time loading mini-skip</t>
  </si>
  <si>
    <t>Telehandler (30m)</t>
  </si>
  <si>
    <t>Telehandler (50m)</t>
  </si>
  <si>
    <t>Telehandler (100m)</t>
  </si>
  <si>
    <t>Timber posts (80x80x1200) installed, then removed by other trades</t>
  </si>
  <si>
    <t>Door packers (box 250) cost of new replacements</t>
  </si>
  <si>
    <t>Cost per Unit</t>
  </si>
  <si>
    <t>Door packers (box 250) wrongly specified - installation time (x1)</t>
  </si>
  <si>
    <t>Door stopper wrongly specified- installation time (x1)</t>
  </si>
  <si>
    <t>Door stopper wrongly specified- cost of new replacements</t>
  </si>
  <si>
    <t>per box</t>
  </si>
  <si>
    <t>per m</t>
  </si>
  <si>
    <t>Previously installed fence stripped out (no longer required) - labour cost of installation</t>
  </si>
  <si>
    <t>Previously installed fence stripped out (no longer required) - labour cost of removal</t>
  </si>
  <si>
    <t>For information only</t>
  </si>
  <si>
    <t>Replace damaged fence (metal) panels</t>
  </si>
  <si>
    <t>Replace damaged fence (plastic) panels</t>
  </si>
  <si>
    <t>Damaged kingspan insullation - cost of replacement</t>
  </si>
  <si>
    <t>square m</t>
  </si>
  <si>
    <t>Shower and bath panel came from resident occupying a sold plot</t>
  </si>
  <si>
    <t>Total cost or rectifying errors</t>
  </si>
  <si>
    <t>Replacement of wrongly specified gloves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</si>
</sst>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£&quot;#,##0.00;[Red]\-&quot;£&quot;#,##0.00"/>
    <numFmt numFmtId="44" formatCode="_-&quot;£&quot;* #,##0.00_-;\-&quot;£&quot;* #,##0.00_-;_-&quot;£&quot;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44" fontId="0" fillId="0" borderId="0" xfId="1" applyFont="1" applyBorder="1"/>
    <xf numFmtId="44" fontId="0" fillId="0" borderId="0" xfId="1" applyFont="1" applyFill="1" applyBorder="1"/>
    <xf numFmtId="0" fontId="0" fillId="0" borderId="0" xfId="0" applyBorder="1"/>
    <xf numFmtId="44" fontId="0" fillId="0" borderId="1" xfId="1" applyFont="1" applyBorder="1"/>
    <xf numFmtId="0" fontId="1" fillId="0" borderId="2" xfId="0" applyFont="1" applyBorder="1"/>
    <xf numFmtId="0" fontId="1" fillId="0" borderId="2" xfId="0" applyFont="1" applyBorder="1" applyAlignment="1">
      <alignment horizontal="left"/>
    </xf>
    <xf numFmtId="44" fontId="1" fillId="2" borderId="0" xfId="1" applyFont="1" applyFill="1" applyBorder="1"/>
    <xf numFmtId="44" fontId="1" fillId="2" borderId="5" xfId="2" applyFont="1" applyFill="1" applyBorder="1"/>
    <xf numFmtId="44" fontId="0" fillId="0" borderId="5" xfId="1" applyFont="1" applyBorder="1"/>
    <xf numFmtId="8" fontId="0" fillId="0" borderId="5" xfId="0" applyNumberForma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/>
    <xf numFmtId="44" fontId="1" fillId="2" borderId="0" xfId="2" applyFont="1" applyFill="1" applyBorder="1"/>
    <xf numFmtId="0" fontId="1" fillId="2" borderId="0" xfId="0" applyFont="1" applyFill="1" applyBorder="1" applyAlignment="1">
      <alignment horizontal="center"/>
    </xf>
    <xf numFmtId="8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" xfId="0" applyBorder="1"/>
    <xf numFmtId="44" fontId="0" fillId="0" borderId="0" xfId="1" applyFont="1" applyBorder="1" applyAlignment="1">
      <alignment horizontal="center"/>
    </xf>
    <xf numFmtId="44" fontId="0" fillId="2" borderId="0" xfId="2" applyFont="1" applyFill="1" applyBorder="1"/>
    <xf numFmtId="0" fontId="0" fillId="0" borderId="0" xfId="0" applyBorder="1" applyAlignment="1">
      <alignment horizontal="left"/>
    </xf>
    <xf numFmtId="8" fontId="1" fillId="2" borderId="0" xfId="0" applyNumberFormat="1" applyFont="1" applyFill="1" applyBorder="1" applyAlignment="1">
      <alignment horizontal="left"/>
    </xf>
    <xf numFmtId="0" fontId="0" fillId="0" borderId="7" xfId="0" applyBorder="1"/>
    <xf numFmtId="0" fontId="0" fillId="0" borderId="7" xfId="0" applyBorder="1" applyAlignment="1">
      <alignment horizontal="center"/>
    </xf>
    <xf numFmtId="8" fontId="1" fillId="2" borderId="7" xfId="0" applyNumberFormat="1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0" fontId="0" fillId="0" borderId="10" xfId="0" applyBorder="1"/>
    <xf numFmtId="0" fontId="0" fillId="0" borderId="11" xfId="0" applyBorder="1"/>
    <xf numFmtId="0" fontId="0" fillId="0" borderId="9" xfId="0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44" fontId="0" fillId="0" borderId="6" xfId="1" applyFon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1" fillId="3" borderId="10" xfId="0" applyFont="1" applyFill="1" applyBorder="1"/>
    <xf numFmtId="44" fontId="1" fillId="3" borderId="0" xfId="2" applyFont="1" applyFill="1" applyBorder="1"/>
    <xf numFmtId="0" fontId="1" fillId="3" borderId="1" xfId="0" applyFont="1" applyFill="1" applyBorder="1" applyAlignment="1">
      <alignment horizontal="center"/>
    </xf>
    <xf numFmtId="44" fontId="0" fillId="0" borderId="9" xfId="0" applyNumberFormat="1" applyBorder="1"/>
    <xf numFmtId="44" fontId="0" fillId="0" borderId="10" xfId="0" applyNumberFormat="1" applyBorder="1"/>
    <xf numFmtId="44" fontId="0" fillId="0" borderId="10" xfId="0" applyNumberFormat="1" applyBorder="1"/>
    <xf numFmtId="2" fontId="0" fillId="0" borderId="0" xfId="0" applyNumberFormat="1"/>
    <xf numFmtId="2" fontId="1" fillId="0" borderId="7" xfId="0" applyNumberFormat="1" applyFont="1" applyBorder="1"/>
    <xf numFmtId="2" fontId="1" fillId="0" borderId="0" xfId="0" applyNumberFormat="1" applyFont="1"/>
    <xf numFmtId="44" fontId="1" fillId="0" borderId="0" xfId="1" applyFont="1"/>
    <xf numFmtId="44" fontId="1" fillId="0" borderId="0" xfId="0" applyNumberFormat="1" applyFont="1"/>
    <xf numFmtId="0" fontId="1" fillId="0" borderId="7" xfId="0" applyFont="1" applyBorder="1"/>
    <xf numFmtId="0" fontId="1" fillId="0" borderId="0" xfId="0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ont="1"/>
    <xf numFmtId="44" fontId="0" fillId="0" borderId="0" xfId="1" applyFont="1"/>
    <xf numFmtId="44" fontId="0" fillId="0" borderId="0" xfId="0" applyNumberFormat="1"/>
    <xf numFmtId="44" fontId="0" fillId="0" borderId="7" xfId="0" applyNumberFormat="1" applyBorder="1"/>
    <xf numFmtId="8" fontId="0" fillId="0" borderId="10" xfId="0" applyNumberFormat="1" applyBorder="1"/>
    <xf numFmtId="44" fontId="1" fillId="0" borderId="7" xfId="0" applyNumberFormat="1" applyFont="1" applyBorder="1"/>
    <xf numFmtId="44" fontId="1" fillId="0" borderId="12" xfId="0" applyNumberFormat="1" applyFont="1" applyBorder="1"/>
    <xf numFmtId="44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Font="1" applyBorder="1"/>
    <xf numFmtId="44" fontId="1" fillId="0" borderId="0" xfId="1" applyFont="1" applyBorder="1"/>
    <xf numFmtId="0" fontId="3" fillId="0" borderId="14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3" fillId="0" borderId="16" xfId="0" applyFont="1" applyBorder="1"/>
    <xf numFmtId="2" fontId="0" fillId="0" borderId="0" xfId="0" applyNumberFormat="1" applyFont="1"/>
    <xf numFmtId="44" fontId="2" fillId="0" borderId="0" xfId="1" applyFont="1"/>
    <xf numFmtId="44" fontId="0" fillId="0" borderId="0" xfId="0" applyNumberFormat="1" applyFont="1"/>
    <xf numFmtId="0" fontId="1" fillId="4" borderId="0" xfId="0" applyFont="1" applyFill="1"/>
    <xf numFmtId="0" fontId="1" fillId="0" borderId="7" xfId="0" applyFont="1" applyFill="1" applyBorder="1"/>
    <xf numFmtId="44" fontId="1" fillId="4" borderId="12" xfId="0" applyNumberFormat="1" applyFont="1" applyFill="1" applyBorder="1"/>
    <xf numFmtId="44" fontId="1" fillId="4" borderId="13" xfId="0" applyNumberFormat="1" applyFont="1" applyFill="1" applyBorder="1"/>
    <xf numFmtId="0" fontId="0" fillId="0" borderId="0" xfId="0" applyFont="1" applyAlignment="1">
      <alignment wrapText="1"/>
    </xf>
    <xf numFmtId="44" fontId="0" fillId="4" borderId="5" xfId="0" applyNumberFormat="1" applyFont="1" applyFill="1" applyBorder="1"/>
    <xf numFmtId="44" fontId="1" fillId="0" borderId="0" xfId="1" applyFont="1" applyFill="1" applyBorder="1"/>
    <xf numFmtId="0" fontId="1" fillId="0" borderId="1" xfId="0" applyFont="1" applyFill="1" applyBorder="1"/>
    <xf numFmtId="8" fontId="0" fillId="0" borderId="11" xfId="0" applyNumberFormat="1" applyBorder="1"/>
    <xf numFmtId="44" fontId="1" fillId="4" borderId="0" xfId="0" applyNumberFormat="1" applyFont="1" applyFill="1"/>
    <xf numFmtId="44" fontId="1" fillId="4" borderId="5" xfId="0" applyNumberFormat="1" applyFont="1" applyFill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44" fontId="1" fillId="0" borderId="0" xfId="0" applyNumberFormat="1" applyFont="1" applyFill="1"/>
    <xf numFmtId="0" fontId="0" fillId="0" borderId="10" xfId="0" applyFill="1" applyBorder="1"/>
    <xf numFmtId="44" fontId="0" fillId="0" borderId="0" xfId="0" applyNumberForma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</cellXfs>
  <cellStyles count="3">
    <cellStyle name="Currency" xfId="1" builtinId="4"/>
    <cellStyle name="Currency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N60"/>
  <sheetViews>
    <sheetView topLeftCell="A45" workbookViewId="0">
      <selection activeCell="A2" sqref="A2"/>
    </sheetView>
  </sheetViews>
  <sheetFormatPr defaultRowHeight="15" x14ac:dyDescent="0.25"/>
  <cols>
    <col min="2" max="2" width="12" bestFit="1" customWidth="1"/>
    <col min="3" max="3" width="64.42578125" bestFit="1" customWidth="1"/>
    <col min="4" max="4" width="8.7109375" style="2" bestFit="1" customWidth="1"/>
    <col min="5" max="5" width="8.7109375" style="2" customWidth="1"/>
    <col min="6" max="6" width="18.85546875" bestFit="1" customWidth="1"/>
    <col min="7" max="7" width="10.28515625" bestFit="1" customWidth="1"/>
    <col min="8" max="8" width="4.5703125" bestFit="1" customWidth="1"/>
    <col min="9" max="9" width="9" style="2" bestFit="1" customWidth="1"/>
    <col min="10" max="10" width="4.5703125" style="2" bestFit="1" customWidth="1"/>
    <col min="11" max="11" width="8" style="2" customWidth="1"/>
    <col min="12" max="12" width="7.5703125" bestFit="1" customWidth="1"/>
    <col min="13" max="13" width="4.5703125" bestFit="1" customWidth="1"/>
    <col min="14" max="14" width="34.7109375" customWidth="1"/>
  </cols>
  <sheetData>
    <row r="3" spans="2:14" x14ac:dyDescent="0.25">
      <c r="B3" s="93" t="s">
        <v>9</v>
      </c>
      <c r="C3" s="93" t="s">
        <v>0</v>
      </c>
      <c r="D3" s="96" t="s">
        <v>95</v>
      </c>
      <c r="E3" s="98" t="s">
        <v>96</v>
      </c>
      <c r="F3" s="93" t="s">
        <v>89</v>
      </c>
      <c r="G3" s="94" t="s">
        <v>82</v>
      </c>
      <c r="H3" s="95"/>
      <c r="I3" s="92" t="s">
        <v>93</v>
      </c>
      <c r="J3" s="92"/>
      <c r="K3" s="92"/>
      <c r="L3" s="92" t="s">
        <v>81</v>
      </c>
      <c r="M3" s="92"/>
      <c r="N3" s="92"/>
    </row>
    <row r="4" spans="2:14" x14ac:dyDescent="0.25">
      <c r="B4" s="93"/>
      <c r="C4" s="93"/>
      <c r="D4" s="97"/>
      <c r="E4" s="99"/>
      <c r="F4" s="93"/>
      <c r="G4" s="8" t="s">
        <v>1</v>
      </c>
      <c r="H4" s="8" t="s">
        <v>88</v>
      </c>
      <c r="I4" s="8" t="s">
        <v>1</v>
      </c>
      <c r="J4" s="8" t="s">
        <v>88</v>
      </c>
      <c r="K4" s="8" t="s">
        <v>89</v>
      </c>
      <c r="L4" s="8" t="s">
        <v>1</v>
      </c>
      <c r="M4" s="8" t="s">
        <v>88</v>
      </c>
      <c r="N4" s="9" t="s">
        <v>60</v>
      </c>
    </row>
    <row r="5" spans="2:14" x14ac:dyDescent="0.25">
      <c r="B5" s="30" t="s">
        <v>28</v>
      </c>
      <c r="C5" s="34" t="s">
        <v>2</v>
      </c>
      <c r="D5" s="34">
        <v>13.5</v>
      </c>
      <c r="E5" s="47">
        <f>D5*G5</f>
        <v>26.775000000000002</v>
      </c>
      <c r="F5" s="35" t="s">
        <v>5</v>
      </c>
      <c r="G5" s="11">
        <v>1.9833333333333334</v>
      </c>
      <c r="H5" s="38" t="s">
        <v>80</v>
      </c>
      <c r="I5" s="12" t="s">
        <v>94</v>
      </c>
      <c r="J5" s="12"/>
      <c r="K5" s="41"/>
      <c r="L5" s="13">
        <v>3.08</v>
      </c>
      <c r="M5" s="14" t="s">
        <v>80</v>
      </c>
      <c r="N5" s="15" t="s">
        <v>79</v>
      </c>
    </row>
    <row r="6" spans="2:14" x14ac:dyDescent="0.25">
      <c r="B6" s="31" t="s">
        <v>29</v>
      </c>
      <c r="C6" s="32" t="s">
        <v>3</v>
      </c>
      <c r="D6" s="32">
        <v>3</v>
      </c>
      <c r="E6" s="48">
        <f t="shared" ref="E6:E15" si="0">D6*G6</f>
        <v>12.25</v>
      </c>
      <c r="F6" s="36" t="s">
        <v>5</v>
      </c>
      <c r="G6" s="16">
        <v>4.083333333333333</v>
      </c>
      <c r="H6" s="39" t="s">
        <v>80</v>
      </c>
      <c r="I6" s="4" t="s">
        <v>94</v>
      </c>
      <c r="J6" s="4"/>
      <c r="K6" s="7"/>
      <c r="L6" s="18">
        <v>19.5</v>
      </c>
      <c r="M6" s="19" t="s">
        <v>80</v>
      </c>
      <c r="N6" s="20" t="s">
        <v>79</v>
      </c>
    </row>
    <row r="7" spans="2:14" x14ac:dyDescent="0.25">
      <c r="B7" s="32"/>
      <c r="C7" s="32" t="s">
        <v>4</v>
      </c>
      <c r="D7" s="32">
        <v>2</v>
      </c>
      <c r="E7" s="48">
        <f t="shared" si="0"/>
        <v>4.1399999999999997</v>
      </c>
      <c r="F7" s="36" t="s">
        <v>5</v>
      </c>
      <c r="G7" s="16">
        <v>2.0699999999999998</v>
      </c>
      <c r="H7" s="39" t="s">
        <v>80</v>
      </c>
      <c r="I7" s="4" t="s">
        <v>94</v>
      </c>
      <c r="J7" s="4"/>
      <c r="K7" s="7"/>
      <c r="L7" s="18">
        <v>0.63</v>
      </c>
      <c r="M7" s="19" t="s">
        <v>80</v>
      </c>
      <c r="N7" s="20" t="s">
        <v>79</v>
      </c>
    </row>
    <row r="8" spans="2:14" x14ac:dyDescent="0.25">
      <c r="B8" s="32"/>
      <c r="C8" s="32" t="s">
        <v>7</v>
      </c>
      <c r="D8" s="32">
        <v>11.7</v>
      </c>
      <c r="E8" s="48">
        <f t="shared" si="0"/>
        <v>155.22</v>
      </c>
      <c r="F8" s="36" t="s">
        <v>6</v>
      </c>
      <c r="G8" s="16">
        <v>13.266666666666667</v>
      </c>
      <c r="H8" s="39" t="s">
        <v>80</v>
      </c>
      <c r="I8" s="4">
        <v>9.16</v>
      </c>
      <c r="J8" s="4"/>
      <c r="K8" s="20" t="s">
        <v>91</v>
      </c>
      <c r="L8" s="18">
        <v>25</v>
      </c>
      <c r="M8" s="19" t="s">
        <v>80</v>
      </c>
      <c r="N8" s="20" t="s">
        <v>61</v>
      </c>
    </row>
    <row r="9" spans="2:14" x14ac:dyDescent="0.25">
      <c r="B9" s="32"/>
      <c r="C9" s="32" t="s">
        <v>8</v>
      </c>
      <c r="D9" s="32">
        <v>4.8</v>
      </c>
      <c r="E9" s="48">
        <f t="shared" si="0"/>
        <v>4.166666666666667</v>
      </c>
      <c r="F9" s="36" t="s">
        <v>5</v>
      </c>
      <c r="G9" s="16">
        <v>0.86805555555555569</v>
      </c>
      <c r="H9" s="39" t="s">
        <v>80</v>
      </c>
      <c r="I9" s="4">
        <v>1.83</v>
      </c>
      <c r="J9" s="4"/>
      <c r="K9" s="20" t="s">
        <v>90</v>
      </c>
      <c r="L9" s="18">
        <v>1.5</v>
      </c>
      <c r="M9" s="19" t="s">
        <v>80</v>
      </c>
      <c r="N9" s="20" t="s">
        <v>61</v>
      </c>
    </row>
    <row r="10" spans="2:14" x14ac:dyDescent="0.25">
      <c r="B10" s="32"/>
      <c r="C10" s="32" t="s">
        <v>10</v>
      </c>
      <c r="D10" s="32">
        <v>11.6</v>
      </c>
      <c r="E10" s="48">
        <f t="shared" si="0"/>
        <v>265.73666666666662</v>
      </c>
      <c r="F10" s="36" t="s">
        <v>6</v>
      </c>
      <c r="G10" s="16">
        <v>22.908333333333331</v>
      </c>
      <c r="H10" s="39" t="s">
        <v>80</v>
      </c>
      <c r="I10" s="5">
        <v>10.38</v>
      </c>
      <c r="J10" s="5"/>
      <c r="K10" s="20" t="s">
        <v>91</v>
      </c>
      <c r="L10" s="18">
        <v>27.86</v>
      </c>
      <c r="M10" s="19" t="s">
        <v>80</v>
      </c>
      <c r="N10" s="20" t="s">
        <v>61</v>
      </c>
    </row>
    <row r="11" spans="2:14" x14ac:dyDescent="0.25">
      <c r="B11" s="32"/>
      <c r="C11" s="32" t="s">
        <v>11</v>
      </c>
      <c r="D11" s="32">
        <v>3</v>
      </c>
      <c r="E11" s="48">
        <f t="shared" si="0"/>
        <v>15</v>
      </c>
      <c r="F11" s="36" t="s">
        <v>12</v>
      </c>
      <c r="G11" s="16">
        <v>5</v>
      </c>
      <c r="H11" s="39" t="s">
        <v>80</v>
      </c>
      <c r="I11" s="4" t="s">
        <v>94</v>
      </c>
      <c r="J11" s="4"/>
      <c r="K11" s="20"/>
      <c r="L11" s="18">
        <v>45</v>
      </c>
      <c r="M11" s="19" t="s">
        <v>80</v>
      </c>
      <c r="N11" s="20" t="s">
        <v>73</v>
      </c>
    </row>
    <row r="12" spans="2:14" x14ac:dyDescent="0.25">
      <c r="B12" s="32"/>
      <c r="C12" s="32" t="s">
        <v>13</v>
      </c>
      <c r="D12" s="32">
        <v>55</v>
      </c>
      <c r="E12" s="48">
        <f t="shared" si="0"/>
        <v>343.29166666666669</v>
      </c>
      <c r="F12" s="36" t="s">
        <v>6</v>
      </c>
      <c r="G12" s="16">
        <v>6.2416666666666671</v>
      </c>
      <c r="H12" s="39" t="s">
        <v>80</v>
      </c>
      <c r="I12" s="4">
        <v>6.29</v>
      </c>
      <c r="J12" s="4"/>
      <c r="K12" s="20" t="s">
        <v>91</v>
      </c>
      <c r="L12" s="18">
        <v>5.89</v>
      </c>
      <c r="M12" s="19" t="s">
        <v>80</v>
      </c>
      <c r="N12" s="20" t="s">
        <v>61</v>
      </c>
    </row>
    <row r="13" spans="2:14" x14ac:dyDescent="0.25">
      <c r="B13" s="32"/>
      <c r="C13" s="32" t="s">
        <v>14</v>
      </c>
      <c r="D13" s="32">
        <v>1</v>
      </c>
      <c r="E13" s="48">
        <f t="shared" si="0"/>
        <v>10</v>
      </c>
      <c r="F13" s="36" t="s">
        <v>6</v>
      </c>
      <c r="G13" s="16">
        <v>10</v>
      </c>
      <c r="H13" s="39" t="s">
        <v>80</v>
      </c>
      <c r="I13" s="5">
        <v>7.47</v>
      </c>
      <c r="J13" s="5"/>
      <c r="K13" s="20" t="s">
        <v>91</v>
      </c>
      <c r="L13" s="18">
        <v>37</v>
      </c>
      <c r="M13" s="19" t="s">
        <v>80</v>
      </c>
      <c r="N13" s="20" t="s">
        <v>78</v>
      </c>
    </row>
    <row r="14" spans="2:14" x14ac:dyDescent="0.25">
      <c r="B14" s="32"/>
      <c r="C14" s="32" t="s">
        <v>77</v>
      </c>
      <c r="D14" s="32">
        <v>1</v>
      </c>
      <c r="E14" s="48">
        <f t="shared" si="0"/>
        <v>17.083333333333336</v>
      </c>
      <c r="F14" s="36" t="s">
        <v>6</v>
      </c>
      <c r="G14" s="16">
        <v>17.083333333333336</v>
      </c>
      <c r="H14" s="39" t="s">
        <v>80</v>
      </c>
      <c r="I14" s="5">
        <v>7.47</v>
      </c>
      <c r="J14" s="5"/>
      <c r="K14" s="20" t="s">
        <v>91</v>
      </c>
      <c r="L14" s="18">
        <v>18.5</v>
      </c>
      <c r="M14" s="19" t="s">
        <v>80</v>
      </c>
      <c r="N14" s="20" t="s">
        <v>61</v>
      </c>
    </row>
    <row r="15" spans="2:14" x14ac:dyDescent="0.25">
      <c r="B15" s="32"/>
      <c r="C15" s="32" t="s">
        <v>76</v>
      </c>
      <c r="D15" s="32">
        <v>4</v>
      </c>
      <c r="E15" s="48">
        <f t="shared" si="0"/>
        <v>52</v>
      </c>
      <c r="F15" s="36" t="s">
        <v>6</v>
      </c>
      <c r="G15" s="16">
        <v>13</v>
      </c>
      <c r="H15" s="39" t="s">
        <v>80</v>
      </c>
      <c r="I15" s="5">
        <v>7.47</v>
      </c>
      <c r="J15" s="5"/>
      <c r="K15" s="20" t="s">
        <v>91</v>
      </c>
      <c r="L15" s="18">
        <v>15.1</v>
      </c>
      <c r="M15" s="19" t="s">
        <v>80</v>
      </c>
      <c r="N15" s="20" t="s">
        <v>61</v>
      </c>
    </row>
    <row r="16" spans="2:14" x14ac:dyDescent="0.25">
      <c r="B16" s="32"/>
      <c r="C16" s="32" t="s">
        <v>15</v>
      </c>
      <c r="D16" s="32" t="s">
        <v>94</v>
      </c>
      <c r="E16" s="32"/>
      <c r="F16" s="44" t="s">
        <v>6</v>
      </c>
      <c r="G16" s="45">
        <v>4.8</v>
      </c>
      <c r="H16" s="46" t="s">
        <v>80</v>
      </c>
      <c r="I16" s="21">
        <v>49.76</v>
      </c>
      <c r="J16" s="19"/>
      <c r="K16" s="20" t="s">
        <v>91</v>
      </c>
      <c r="L16" s="18">
        <v>27.6</v>
      </c>
      <c r="M16" s="19" t="s">
        <v>80</v>
      </c>
      <c r="N16" s="20" t="s">
        <v>62</v>
      </c>
    </row>
    <row r="17" spans="2:14" s="1" customFormat="1" x14ac:dyDescent="0.25">
      <c r="B17" s="32"/>
      <c r="C17" s="32" t="s">
        <v>83</v>
      </c>
      <c r="D17" s="32"/>
      <c r="E17" s="49">
        <f>G17</f>
        <v>160</v>
      </c>
      <c r="F17" s="36" t="s">
        <v>84</v>
      </c>
      <c r="G17" s="16">
        <v>160</v>
      </c>
      <c r="H17" s="39" t="s">
        <v>80</v>
      </c>
      <c r="I17" s="19" t="s">
        <v>94</v>
      </c>
      <c r="J17" s="19"/>
      <c r="K17" s="42"/>
      <c r="L17" s="6" t="s">
        <v>94</v>
      </c>
      <c r="M17" s="19"/>
      <c r="N17" s="20"/>
    </row>
    <row r="18" spans="2:14" s="1" customFormat="1" x14ac:dyDescent="0.25">
      <c r="B18" s="32"/>
      <c r="C18" s="32" t="s">
        <v>85</v>
      </c>
      <c r="D18" s="32"/>
      <c r="E18" s="49">
        <f>G18</f>
        <v>28.4</v>
      </c>
      <c r="F18" s="36" t="s">
        <v>84</v>
      </c>
      <c r="G18" s="16">
        <v>28.4</v>
      </c>
      <c r="H18" s="39" t="s">
        <v>86</v>
      </c>
      <c r="I18" s="19" t="s">
        <v>94</v>
      </c>
      <c r="J18" s="19"/>
      <c r="K18" s="42"/>
      <c r="L18" s="18" t="s">
        <v>94</v>
      </c>
      <c r="M18" s="19"/>
      <c r="N18" s="20"/>
    </row>
    <row r="19" spans="2:14" s="1" customFormat="1" x14ac:dyDescent="0.25">
      <c r="B19" s="32"/>
      <c r="C19" s="32"/>
      <c r="D19" s="32"/>
      <c r="E19" s="32"/>
      <c r="F19" s="36"/>
      <c r="G19" s="22"/>
      <c r="H19" s="40"/>
      <c r="I19" s="6"/>
      <c r="J19" s="6"/>
      <c r="K19" s="20"/>
      <c r="L19" s="18"/>
      <c r="M19" s="19"/>
      <c r="N19" s="20"/>
    </row>
    <row r="20" spans="2:14" x14ac:dyDescent="0.25">
      <c r="B20" s="32"/>
      <c r="C20" s="32"/>
      <c r="D20" s="32"/>
      <c r="E20" s="32"/>
      <c r="F20" s="32"/>
      <c r="G20" s="6"/>
      <c r="H20" s="20"/>
      <c r="I20" s="6"/>
      <c r="J20" s="6"/>
      <c r="K20" s="20"/>
      <c r="L20" s="23"/>
      <c r="M20" s="19"/>
      <c r="N20" s="20"/>
    </row>
    <row r="21" spans="2:14" x14ac:dyDescent="0.25">
      <c r="B21" s="31" t="s">
        <v>16</v>
      </c>
      <c r="C21" s="32" t="s">
        <v>18</v>
      </c>
      <c r="D21" s="32">
        <v>3</v>
      </c>
      <c r="E21" s="62">
        <f>D21*L21</f>
        <v>14.97</v>
      </c>
      <c r="F21" s="36" t="s">
        <v>17</v>
      </c>
      <c r="G21" s="19" t="s">
        <v>94</v>
      </c>
      <c r="H21" s="20"/>
      <c r="I21" s="19" t="s">
        <v>94</v>
      </c>
      <c r="J21" s="6"/>
      <c r="K21" s="20"/>
      <c r="L21" s="24">
        <v>4.99</v>
      </c>
      <c r="M21" s="17" t="s">
        <v>80</v>
      </c>
      <c r="N21" s="20" t="s">
        <v>61</v>
      </c>
    </row>
    <row r="22" spans="2:14" x14ac:dyDescent="0.25">
      <c r="B22" s="31" t="s">
        <v>30</v>
      </c>
      <c r="C22" s="32" t="s">
        <v>74</v>
      </c>
      <c r="D22" s="32"/>
      <c r="E22" s="32" t="s">
        <v>94</v>
      </c>
      <c r="F22" s="36" t="s">
        <v>12</v>
      </c>
      <c r="G22" s="19" t="s">
        <v>94</v>
      </c>
      <c r="H22" s="20"/>
      <c r="I22" s="19" t="s">
        <v>94</v>
      </c>
      <c r="J22" s="6"/>
      <c r="K22" s="20"/>
      <c r="L22" s="24">
        <v>45</v>
      </c>
      <c r="M22" s="17" t="s">
        <v>80</v>
      </c>
      <c r="N22" s="20" t="s">
        <v>79</v>
      </c>
    </row>
    <row r="23" spans="2:14" x14ac:dyDescent="0.25">
      <c r="B23" s="32"/>
      <c r="C23" s="32" t="s">
        <v>75</v>
      </c>
      <c r="D23" s="32"/>
      <c r="E23" s="32" t="s">
        <v>94</v>
      </c>
      <c r="F23" s="36" t="s">
        <v>12</v>
      </c>
      <c r="G23" s="19" t="s">
        <v>94</v>
      </c>
      <c r="H23" s="20"/>
      <c r="I23" s="19" t="s">
        <v>94</v>
      </c>
      <c r="J23" s="6"/>
      <c r="K23" s="20"/>
      <c r="L23" s="24">
        <v>45</v>
      </c>
      <c r="M23" s="17" t="s">
        <v>80</v>
      </c>
      <c r="N23" s="20" t="s">
        <v>79</v>
      </c>
    </row>
    <row r="24" spans="2:14" x14ac:dyDescent="0.25">
      <c r="B24" s="32"/>
      <c r="C24" s="32" t="s">
        <v>19</v>
      </c>
      <c r="D24" s="32">
        <v>2.4</v>
      </c>
      <c r="E24" s="49">
        <f>D24*I24</f>
        <v>154.15200000000002</v>
      </c>
      <c r="F24" s="36" t="s">
        <v>5</v>
      </c>
      <c r="G24" s="19" t="s">
        <v>94</v>
      </c>
      <c r="H24" s="20"/>
      <c r="I24" s="10">
        <v>64.23</v>
      </c>
      <c r="J24" s="17" t="s">
        <v>80</v>
      </c>
      <c r="K24" s="20" t="s">
        <v>90</v>
      </c>
      <c r="L24" s="18">
        <v>99</v>
      </c>
      <c r="M24" s="19" t="s">
        <v>80</v>
      </c>
      <c r="N24" s="20" t="s">
        <v>79</v>
      </c>
    </row>
    <row r="25" spans="2:14" x14ac:dyDescent="0.25">
      <c r="B25" s="32"/>
      <c r="C25" s="32" t="s">
        <v>20</v>
      </c>
      <c r="D25" s="32"/>
      <c r="E25" s="32" t="s">
        <v>94</v>
      </c>
      <c r="F25" s="32" t="s">
        <v>12</v>
      </c>
      <c r="G25" s="19" t="s">
        <v>94</v>
      </c>
      <c r="H25" s="20"/>
      <c r="I25" s="19" t="s">
        <v>94</v>
      </c>
      <c r="J25" s="6"/>
      <c r="K25" s="20"/>
      <c r="L25" s="24">
        <v>3.71</v>
      </c>
      <c r="M25" s="17" t="s">
        <v>80</v>
      </c>
      <c r="N25" s="20" t="s">
        <v>61</v>
      </c>
    </row>
    <row r="26" spans="2:14" x14ac:dyDescent="0.25">
      <c r="B26" s="32"/>
      <c r="C26" s="32" t="s">
        <v>21</v>
      </c>
      <c r="D26" s="32">
        <v>6</v>
      </c>
      <c r="E26" s="62">
        <f>D26*L26</f>
        <v>13.200000000000001</v>
      </c>
      <c r="F26" s="32" t="s">
        <v>23</v>
      </c>
      <c r="G26" s="19" t="s">
        <v>94</v>
      </c>
      <c r="H26" s="20"/>
      <c r="I26" s="19" t="s">
        <v>94</v>
      </c>
      <c r="J26" s="6"/>
      <c r="K26" s="20"/>
      <c r="L26" s="24">
        <v>2.2000000000000002</v>
      </c>
      <c r="M26" s="17" t="s">
        <v>80</v>
      </c>
      <c r="N26" s="20" t="s">
        <v>61</v>
      </c>
    </row>
    <row r="27" spans="2:14" x14ac:dyDescent="0.25">
      <c r="B27" s="32"/>
      <c r="C27" s="32" t="s">
        <v>22</v>
      </c>
      <c r="D27" s="32">
        <v>4</v>
      </c>
      <c r="E27" s="62">
        <f>D27*L27</f>
        <v>18.399999999999999</v>
      </c>
      <c r="F27" s="32" t="s">
        <v>23</v>
      </c>
      <c r="G27" s="19" t="s">
        <v>94</v>
      </c>
      <c r="H27" s="20"/>
      <c r="I27" s="19" t="s">
        <v>94</v>
      </c>
      <c r="J27" s="6"/>
      <c r="K27" s="20"/>
      <c r="L27" s="24">
        <v>4.5999999999999996</v>
      </c>
      <c r="M27" s="17" t="s">
        <v>80</v>
      </c>
      <c r="N27" s="20" t="s">
        <v>61</v>
      </c>
    </row>
    <row r="28" spans="2:14" x14ac:dyDescent="0.25">
      <c r="B28" s="32"/>
      <c r="C28" s="32" t="s">
        <v>71</v>
      </c>
      <c r="D28" s="32"/>
      <c r="E28" s="49" t="s">
        <v>94</v>
      </c>
      <c r="F28" s="36" t="s">
        <v>5</v>
      </c>
      <c r="G28" s="19" t="s">
        <v>94</v>
      </c>
      <c r="H28" s="20"/>
      <c r="I28" s="10">
        <v>3.39</v>
      </c>
      <c r="J28" s="17" t="s">
        <v>80</v>
      </c>
      <c r="K28" s="20" t="s">
        <v>90</v>
      </c>
      <c r="L28" s="18">
        <v>2.2599999999999998</v>
      </c>
      <c r="M28" s="19" t="s">
        <v>80</v>
      </c>
      <c r="N28" s="20" t="s">
        <v>68</v>
      </c>
    </row>
    <row r="29" spans="2:14" x14ac:dyDescent="0.25">
      <c r="B29" s="32"/>
      <c r="C29" s="32" t="s">
        <v>24</v>
      </c>
      <c r="D29" s="32">
        <v>20</v>
      </c>
      <c r="E29" s="62">
        <f>D29*L29</f>
        <v>111.19999999999999</v>
      </c>
      <c r="F29" s="36" t="s">
        <v>25</v>
      </c>
      <c r="G29" s="19" t="s">
        <v>94</v>
      </c>
      <c r="H29" s="20"/>
      <c r="I29" s="19" t="s">
        <v>94</v>
      </c>
      <c r="J29" s="6"/>
      <c r="K29" s="20"/>
      <c r="L29" s="24">
        <v>5.56</v>
      </c>
      <c r="M29" s="17" t="s">
        <v>80</v>
      </c>
      <c r="N29" s="20" t="s">
        <v>61</v>
      </c>
    </row>
    <row r="30" spans="2:14" x14ac:dyDescent="0.25">
      <c r="B30" s="32"/>
      <c r="C30" s="32" t="s">
        <v>26</v>
      </c>
      <c r="D30" s="32">
        <v>1</v>
      </c>
      <c r="E30" s="62">
        <f>D30*L30</f>
        <v>20</v>
      </c>
      <c r="F30" s="36" t="s">
        <v>12</v>
      </c>
      <c r="G30" s="19" t="s">
        <v>94</v>
      </c>
      <c r="H30" s="20"/>
      <c r="I30" s="19" t="s">
        <v>94</v>
      </c>
      <c r="J30" s="6"/>
      <c r="K30" s="20"/>
      <c r="L30" s="24">
        <v>20</v>
      </c>
      <c r="M30" s="17" t="s">
        <v>80</v>
      </c>
      <c r="N30" s="20" t="s">
        <v>63</v>
      </c>
    </row>
    <row r="31" spans="2:14" s="2" customFormat="1" x14ac:dyDescent="0.25">
      <c r="B31" s="32"/>
      <c r="C31" s="32" t="s">
        <v>83</v>
      </c>
      <c r="D31" s="32"/>
      <c r="E31" s="62">
        <f>L31</f>
        <v>207</v>
      </c>
      <c r="F31" s="36" t="s">
        <v>84</v>
      </c>
      <c r="G31" s="19" t="s">
        <v>94</v>
      </c>
      <c r="H31" s="20"/>
      <c r="I31" s="19" t="s">
        <v>94</v>
      </c>
      <c r="J31" s="6"/>
      <c r="K31" s="20"/>
      <c r="L31" s="24">
        <v>207</v>
      </c>
      <c r="M31" s="17" t="s">
        <v>80</v>
      </c>
      <c r="N31" s="20" t="s">
        <v>87</v>
      </c>
    </row>
    <row r="32" spans="2:14" x14ac:dyDescent="0.25">
      <c r="B32" s="32"/>
      <c r="C32" s="32"/>
      <c r="D32" s="32"/>
      <c r="E32" s="32"/>
      <c r="F32" s="32"/>
      <c r="G32" s="6"/>
      <c r="H32" s="20"/>
      <c r="I32" s="6"/>
      <c r="J32" s="6"/>
      <c r="K32" s="20"/>
      <c r="L32" s="23"/>
      <c r="M32" s="19"/>
      <c r="N32" s="20"/>
    </row>
    <row r="33" spans="2:14" x14ac:dyDescent="0.25">
      <c r="B33" s="31" t="s">
        <v>27</v>
      </c>
      <c r="C33" s="32" t="s">
        <v>33</v>
      </c>
      <c r="D33" s="32">
        <v>7.2</v>
      </c>
      <c r="E33" s="49">
        <f>D33*I33</f>
        <v>308.30400000000003</v>
      </c>
      <c r="F33" s="32" t="s">
        <v>34</v>
      </c>
      <c r="G33" s="19" t="s">
        <v>94</v>
      </c>
      <c r="H33" s="20"/>
      <c r="I33" s="10">
        <v>42.82</v>
      </c>
      <c r="J33" s="17" t="s">
        <v>80</v>
      </c>
      <c r="K33" s="43" t="s">
        <v>91</v>
      </c>
      <c r="L33" s="18">
        <v>35</v>
      </c>
      <c r="M33" s="19" t="s">
        <v>80</v>
      </c>
      <c r="N33" s="20" t="s">
        <v>61</v>
      </c>
    </row>
    <row r="34" spans="2:14" x14ac:dyDescent="0.25">
      <c r="B34" s="31" t="s">
        <v>31</v>
      </c>
      <c r="C34" s="32" t="s">
        <v>35</v>
      </c>
      <c r="D34" s="32">
        <v>3.5</v>
      </c>
      <c r="E34" s="49">
        <f>D34*I34</f>
        <v>3.15</v>
      </c>
      <c r="F34" s="32" t="s">
        <v>5</v>
      </c>
      <c r="G34" s="19" t="s">
        <v>94</v>
      </c>
      <c r="H34" s="20"/>
      <c r="I34" s="10">
        <v>0.9</v>
      </c>
      <c r="J34" s="17" t="s">
        <v>80</v>
      </c>
      <c r="K34" s="20" t="s">
        <v>90</v>
      </c>
      <c r="L34" s="18">
        <v>1.18</v>
      </c>
      <c r="M34" s="19" t="s">
        <v>80</v>
      </c>
      <c r="N34" s="20" t="s">
        <v>61</v>
      </c>
    </row>
    <row r="35" spans="2:14" x14ac:dyDescent="0.25">
      <c r="B35" s="31" t="s">
        <v>32</v>
      </c>
      <c r="C35" s="32" t="s">
        <v>36</v>
      </c>
      <c r="D35" s="32">
        <v>3</v>
      </c>
      <c r="E35" s="62">
        <f>L35</f>
        <v>1.23</v>
      </c>
      <c r="F35" s="36" t="s">
        <v>5</v>
      </c>
      <c r="G35" s="19" t="s">
        <v>94</v>
      </c>
      <c r="H35" s="20"/>
      <c r="I35" s="19" t="s">
        <v>94</v>
      </c>
      <c r="J35" s="6"/>
      <c r="K35" s="20"/>
      <c r="L35" s="24">
        <v>1.23</v>
      </c>
      <c r="M35" s="17" t="s">
        <v>80</v>
      </c>
      <c r="N35" s="20" t="s">
        <v>64</v>
      </c>
    </row>
    <row r="36" spans="2:14" x14ac:dyDescent="0.25">
      <c r="B36" s="32"/>
      <c r="C36" s="32" t="s">
        <v>37</v>
      </c>
      <c r="D36" s="32">
        <v>0.54</v>
      </c>
      <c r="E36" s="49">
        <f>D36*I36</f>
        <v>34.344000000000001</v>
      </c>
      <c r="F36" s="32" t="s">
        <v>34</v>
      </c>
      <c r="G36" s="19" t="s">
        <v>94</v>
      </c>
      <c r="H36" s="20"/>
      <c r="I36" s="10">
        <v>63.6</v>
      </c>
      <c r="J36" s="17" t="s">
        <v>80</v>
      </c>
      <c r="K36" s="43" t="s">
        <v>91</v>
      </c>
      <c r="L36" s="18">
        <v>24</v>
      </c>
      <c r="M36" s="19" t="s">
        <v>80</v>
      </c>
      <c r="N36" s="20" t="s">
        <v>61</v>
      </c>
    </row>
    <row r="37" spans="2:14" x14ac:dyDescent="0.25">
      <c r="B37" s="32"/>
      <c r="C37" s="32" t="s">
        <v>38</v>
      </c>
      <c r="D37" s="32">
        <v>3</v>
      </c>
      <c r="E37" s="49">
        <f>D37*I37</f>
        <v>40.200000000000003</v>
      </c>
      <c r="F37" s="36" t="s">
        <v>5</v>
      </c>
      <c r="G37" s="19" t="s">
        <v>94</v>
      </c>
      <c r="H37" s="20"/>
      <c r="I37" s="10">
        <v>13.4</v>
      </c>
      <c r="J37" s="17" t="s">
        <v>80</v>
      </c>
      <c r="K37" s="20" t="s">
        <v>90</v>
      </c>
      <c r="L37" s="18">
        <v>7.8</v>
      </c>
      <c r="M37" s="19" t="s">
        <v>80</v>
      </c>
      <c r="N37" s="20" t="s">
        <v>65</v>
      </c>
    </row>
    <row r="38" spans="2:14" x14ac:dyDescent="0.25">
      <c r="B38" s="32"/>
      <c r="C38" s="32" t="s">
        <v>66</v>
      </c>
      <c r="D38" s="32">
        <v>13.2</v>
      </c>
      <c r="E38" s="49">
        <f>D38*I38</f>
        <v>44.747999999999998</v>
      </c>
      <c r="F38" s="32" t="s">
        <v>12</v>
      </c>
      <c r="G38" s="19" t="s">
        <v>94</v>
      </c>
      <c r="H38" s="20"/>
      <c r="I38" s="10">
        <v>3.39</v>
      </c>
      <c r="J38" s="17" t="s">
        <v>80</v>
      </c>
      <c r="K38" s="43" t="s">
        <v>90</v>
      </c>
      <c r="L38" s="18">
        <v>18</v>
      </c>
      <c r="M38" s="19" t="s">
        <v>80</v>
      </c>
      <c r="N38" s="20" t="s">
        <v>61</v>
      </c>
    </row>
    <row r="39" spans="2:14" x14ac:dyDescent="0.25">
      <c r="B39" s="32"/>
      <c r="C39" s="32" t="s">
        <v>39</v>
      </c>
      <c r="D39" s="32">
        <v>0.81</v>
      </c>
      <c r="E39" s="49">
        <f>D39*I39</f>
        <v>34.684200000000004</v>
      </c>
      <c r="F39" s="32" t="s">
        <v>34</v>
      </c>
      <c r="G39" s="19" t="s">
        <v>94</v>
      </c>
      <c r="H39" s="20"/>
      <c r="I39" s="10">
        <v>42.82</v>
      </c>
      <c r="J39" s="17" t="s">
        <v>80</v>
      </c>
      <c r="K39" s="43" t="s">
        <v>91</v>
      </c>
      <c r="L39" s="18">
        <v>35</v>
      </c>
      <c r="M39" s="19" t="s">
        <v>80</v>
      </c>
      <c r="N39" s="20" t="s">
        <v>61</v>
      </c>
    </row>
    <row r="40" spans="2:14" x14ac:dyDescent="0.25">
      <c r="B40" s="32"/>
      <c r="C40" s="32" t="s">
        <v>40</v>
      </c>
      <c r="D40" s="32">
        <v>2</v>
      </c>
      <c r="E40" s="62">
        <f>D40*L40</f>
        <v>32</v>
      </c>
      <c r="F40" s="36" t="s">
        <v>41</v>
      </c>
      <c r="G40" s="19" t="s">
        <v>94</v>
      </c>
      <c r="H40" s="20"/>
      <c r="I40" s="19" t="s">
        <v>94</v>
      </c>
      <c r="J40" s="6"/>
      <c r="K40" s="20"/>
      <c r="L40" s="24">
        <v>16</v>
      </c>
      <c r="M40" s="17" t="s">
        <v>80</v>
      </c>
      <c r="N40" s="20" t="s">
        <v>67</v>
      </c>
    </row>
    <row r="41" spans="2:14" x14ac:dyDescent="0.25">
      <c r="B41" s="32"/>
      <c r="C41" s="32" t="s">
        <v>42</v>
      </c>
      <c r="D41" s="32">
        <v>6</v>
      </c>
      <c r="E41" s="62">
        <f>D41*L41</f>
        <v>73.199999999999989</v>
      </c>
      <c r="F41" s="36" t="s">
        <v>5</v>
      </c>
      <c r="G41" s="19" t="s">
        <v>94</v>
      </c>
      <c r="H41" s="20"/>
      <c r="I41" s="19" t="s">
        <v>94</v>
      </c>
      <c r="J41" s="6"/>
      <c r="K41" s="20"/>
      <c r="L41" s="24">
        <v>12.2</v>
      </c>
      <c r="M41" s="17" t="s">
        <v>80</v>
      </c>
      <c r="N41" s="20" t="s">
        <v>61</v>
      </c>
    </row>
    <row r="42" spans="2:14" x14ac:dyDescent="0.25">
      <c r="B42" s="32"/>
      <c r="C42" s="32" t="s">
        <v>43</v>
      </c>
      <c r="D42" s="32">
        <v>15</v>
      </c>
      <c r="E42" s="62">
        <f>D42*L42</f>
        <v>29.7</v>
      </c>
      <c r="F42" s="36" t="s">
        <v>12</v>
      </c>
      <c r="G42" s="19" t="s">
        <v>94</v>
      </c>
      <c r="H42" s="20"/>
      <c r="I42" s="19" t="s">
        <v>94</v>
      </c>
      <c r="J42" s="6"/>
      <c r="K42" s="20"/>
      <c r="L42" s="24">
        <v>1.98</v>
      </c>
      <c r="M42" s="17" t="s">
        <v>80</v>
      </c>
      <c r="N42" s="20" t="s">
        <v>61</v>
      </c>
    </row>
    <row r="43" spans="2:14" x14ac:dyDescent="0.25">
      <c r="B43" s="32"/>
      <c r="C43" s="32" t="s">
        <v>44</v>
      </c>
      <c r="D43" s="32">
        <v>2</v>
      </c>
      <c r="E43" s="49">
        <f>D43*I43/1000</f>
        <v>0.77105999999999997</v>
      </c>
      <c r="F43" s="32" t="s">
        <v>12</v>
      </c>
      <c r="G43" s="19" t="s">
        <v>94</v>
      </c>
      <c r="H43" s="20"/>
      <c r="I43" s="10">
        <v>385.53</v>
      </c>
      <c r="J43" s="17" t="s">
        <v>80</v>
      </c>
      <c r="K43" s="43" t="s">
        <v>92</v>
      </c>
      <c r="L43" s="18">
        <v>0.78</v>
      </c>
      <c r="M43" s="19" t="s">
        <v>80</v>
      </c>
      <c r="N43" s="20" t="s">
        <v>61</v>
      </c>
    </row>
    <row r="44" spans="2:14" x14ac:dyDescent="0.25">
      <c r="B44" s="32"/>
      <c r="C44" s="32" t="s">
        <v>56</v>
      </c>
      <c r="D44" s="32">
        <v>22</v>
      </c>
      <c r="E44" s="62">
        <f>D44*L44</f>
        <v>46.2</v>
      </c>
      <c r="F44" s="36" t="s">
        <v>12</v>
      </c>
      <c r="G44" s="19" t="s">
        <v>94</v>
      </c>
      <c r="H44" s="20"/>
      <c r="I44" s="19" t="s">
        <v>94</v>
      </c>
      <c r="J44" s="6"/>
      <c r="K44" s="20"/>
      <c r="L44" s="24">
        <v>2.1</v>
      </c>
      <c r="M44" s="17" t="s">
        <v>80</v>
      </c>
      <c r="N44" s="20" t="s">
        <v>61</v>
      </c>
    </row>
    <row r="45" spans="2:14" x14ac:dyDescent="0.25">
      <c r="B45" s="32"/>
      <c r="C45" s="32" t="s">
        <v>57</v>
      </c>
      <c r="D45" s="32">
        <v>2</v>
      </c>
      <c r="E45" s="62">
        <f>D45*L45</f>
        <v>79.900000000000006</v>
      </c>
      <c r="F45" s="36" t="s">
        <v>47</v>
      </c>
      <c r="G45" s="19" t="s">
        <v>94</v>
      </c>
      <c r="H45" s="20"/>
      <c r="I45" s="19" t="s">
        <v>94</v>
      </c>
      <c r="J45" s="6"/>
      <c r="K45" s="20"/>
      <c r="L45" s="24">
        <v>39.950000000000003</v>
      </c>
      <c r="M45" s="17" t="s">
        <v>80</v>
      </c>
      <c r="N45" s="20" t="s">
        <v>68</v>
      </c>
    </row>
    <row r="46" spans="2:14" x14ac:dyDescent="0.25">
      <c r="B46" s="32"/>
      <c r="C46" s="32" t="s">
        <v>58</v>
      </c>
      <c r="D46" s="32">
        <v>3</v>
      </c>
      <c r="E46" s="62">
        <f>D46*L46</f>
        <v>24.150000000000002</v>
      </c>
      <c r="F46" s="36" t="s">
        <v>12</v>
      </c>
      <c r="G46" s="19" t="s">
        <v>94</v>
      </c>
      <c r="H46" s="20"/>
      <c r="I46" s="19" t="s">
        <v>94</v>
      </c>
      <c r="J46" s="6"/>
      <c r="K46" s="20"/>
      <c r="L46" s="24">
        <v>8.0500000000000007</v>
      </c>
      <c r="M46" s="17" t="s">
        <v>80</v>
      </c>
      <c r="N46" s="20" t="s">
        <v>68</v>
      </c>
    </row>
    <row r="47" spans="2:14" x14ac:dyDescent="0.25">
      <c r="B47" s="32"/>
      <c r="C47" s="32" t="s">
        <v>45</v>
      </c>
      <c r="D47" s="32">
        <v>4</v>
      </c>
      <c r="E47" s="62">
        <f>D47*L47</f>
        <v>91.96</v>
      </c>
      <c r="F47" s="36" t="s">
        <v>12</v>
      </c>
      <c r="G47" s="19" t="s">
        <v>94</v>
      </c>
      <c r="H47" s="20"/>
      <c r="I47" s="19" t="s">
        <v>94</v>
      </c>
      <c r="J47" s="56"/>
      <c r="K47" s="57"/>
      <c r="L47" s="24">
        <v>22.99</v>
      </c>
      <c r="M47" s="17" t="s">
        <v>80</v>
      </c>
      <c r="N47" s="20" t="s">
        <v>69</v>
      </c>
    </row>
    <row r="48" spans="2:14" x14ac:dyDescent="0.25">
      <c r="B48" s="32"/>
      <c r="C48" s="32" t="s">
        <v>46</v>
      </c>
      <c r="D48" s="32">
        <v>2</v>
      </c>
      <c r="E48" s="62">
        <f>D48*L48</f>
        <v>43.96</v>
      </c>
      <c r="F48" s="36" t="s">
        <v>12</v>
      </c>
      <c r="G48" s="19" t="s">
        <v>94</v>
      </c>
      <c r="H48" s="20"/>
      <c r="I48" s="19" t="s">
        <v>94</v>
      </c>
      <c r="J48" s="56"/>
      <c r="K48" s="57"/>
      <c r="L48" s="24">
        <v>21.98</v>
      </c>
      <c r="M48" s="17" t="s">
        <v>80</v>
      </c>
      <c r="N48" s="20" t="s">
        <v>70</v>
      </c>
    </row>
    <row r="49" spans="2:14" x14ac:dyDescent="0.25">
      <c r="B49" s="32"/>
      <c r="C49" s="32" t="s">
        <v>48</v>
      </c>
      <c r="D49" s="32">
        <v>3.6</v>
      </c>
      <c r="E49" s="62">
        <f>D49*L48</f>
        <v>79.128</v>
      </c>
      <c r="F49" s="32" t="s">
        <v>47</v>
      </c>
      <c r="G49" s="19" t="s">
        <v>94</v>
      </c>
      <c r="H49" s="20"/>
      <c r="I49" s="10">
        <v>0.98</v>
      </c>
      <c r="J49" s="17" t="s">
        <v>80</v>
      </c>
      <c r="K49" s="43" t="s">
        <v>91</v>
      </c>
      <c r="L49" s="18">
        <v>10.62</v>
      </c>
      <c r="M49" s="19" t="s">
        <v>80</v>
      </c>
      <c r="N49" s="20" t="s">
        <v>61</v>
      </c>
    </row>
    <row r="50" spans="2:14" x14ac:dyDescent="0.25">
      <c r="B50" s="32"/>
      <c r="C50" s="32" t="s">
        <v>49</v>
      </c>
      <c r="D50" s="32">
        <v>4.5</v>
      </c>
      <c r="E50" s="49">
        <f>D50*I50</f>
        <v>192.69</v>
      </c>
      <c r="F50" s="32" t="s">
        <v>34</v>
      </c>
      <c r="G50" s="19" t="s">
        <v>94</v>
      </c>
      <c r="H50" s="20"/>
      <c r="I50" s="10">
        <v>42.82</v>
      </c>
      <c r="J50" s="17" t="s">
        <v>80</v>
      </c>
      <c r="K50" s="43" t="s">
        <v>91</v>
      </c>
      <c r="L50" s="18">
        <v>35</v>
      </c>
      <c r="M50" s="19" t="s">
        <v>80</v>
      </c>
      <c r="N50" s="20" t="s">
        <v>61</v>
      </c>
    </row>
    <row r="51" spans="2:14" x14ac:dyDescent="0.25">
      <c r="B51" s="32"/>
      <c r="C51" s="32" t="s">
        <v>50</v>
      </c>
      <c r="D51" s="32">
        <v>2.52</v>
      </c>
      <c r="E51" s="49">
        <f>D51*I51</f>
        <v>20.16</v>
      </c>
      <c r="F51" s="32" t="s">
        <v>34</v>
      </c>
      <c r="G51" s="19" t="s">
        <v>94</v>
      </c>
      <c r="H51" s="20"/>
      <c r="I51" s="10">
        <v>8</v>
      </c>
      <c r="J51" s="17" t="s">
        <v>80</v>
      </c>
      <c r="K51" s="43" t="s">
        <v>91</v>
      </c>
      <c r="L51" s="18">
        <v>24.6</v>
      </c>
      <c r="M51" s="19" t="s">
        <v>80</v>
      </c>
      <c r="N51" s="20" t="s">
        <v>61</v>
      </c>
    </row>
    <row r="52" spans="2:14" x14ac:dyDescent="0.25">
      <c r="B52" s="32"/>
      <c r="C52" s="32" t="s">
        <v>51</v>
      </c>
      <c r="D52" s="32">
        <v>1.8</v>
      </c>
      <c r="E52" s="49">
        <f>D52*I52</f>
        <v>4.1219999999999999</v>
      </c>
      <c r="F52" s="36" t="s">
        <v>5</v>
      </c>
      <c r="G52" s="19" t="s">
        <v>94</v>
      </c>
      <c r="H52" s="20"/>
      <c r="I52" s="10">
        <v>2.29</v>
      </c>
      <c r="J52" s="17" t="s">
        <v>80</v>
      </c>
      <c r="K52" s="20" t="s">
        <v>90</v>
      </c>
      <c r="L52" s="18">
        <v>2.9</v>
      </c>
      <c r="M52" s="19" t="s">
        <v>80</v>
      </c>
      <c r="N52" s="20" t="s">
        <v>61</v>
      </c>
    </row>
    <row r="53" spans="2:14" x14ac:dyDescent="0.25">
      <c r="B53" s="32"/>
      <c r="C53" s="32" t="s">
        <v>52</v>
      </c>
      <c r="D53" s="32">
        <v>1</v>
      </c>
      <c r="E53" s="62">
        <f>D53*L53</f>
        <v>3.9</v>
      </c>
      <c r="F53" s="36" t="s">
        <v>23</v>
      </c>
      <c r="G53" s="19" t="s">
        <v>94</v>
      </c>
      <c r="H53" s="20"/>
      <c r="I53" s="19" t="s">
        <v>94</v>
      </c>
      <c r="J53" s="6"/>
      <c r="K53" s="20"/>
      <c r="L53" s="24">
        <v>3.9</v>
      </c>
      <c r="M53" s="17" t="s">
        <v>80</v>
      </c>
      <c r="N53" s="20" t="s">
        <v>72</v>
      </c>
    </row>
    <row r="54" spans="2:14" s="2" customFormat="1" x14ac:dyDescent="0.25">
      <c r="B54" s="32"/>
      <c r="C54" s="32" t="s">
        <v>181</v>
      </c>
      <c r="D54" s="32">
        <v>1.8</v>
      </c>
      <c r="E54" s="62">
        <f>D54*L54</f>
        <v>3.6179999999999999</v>
      </c>
      <c r="F54" s="36" t="s">
        <v>5</v>
      </c>
      <c r="G54" s="19" t="s">
        <v>94</v>
      </c>
      <c r="H54" s="20"/>
      <c r="I54" s="19" t="s">
        <v>94</v>
      </c>
      <c r="J54" s="6"/>
      <c r="K54" s="20"/>
      <c r="L54" s="24">
        <v>2.0099999999999998</v>
      </c>
      <c r="M54" s="17" t="s">
        <v>182</v>
      </c>
      <c r="N54" s="20" t="s">
        <v>61</v>
      </c>
    </row>
    <row r="55" spans="2:14" x14ac:dyDescent="0.25">
      <c r="B55" s="32"/>
      <c r="C55" s="32" t="s">
        <v>55</v>
      </c>
      <c r="D55" s="32">
        <v>2.5</v>
      </c>
      <c r="E55" s="49">
        <f>D55*I55</f>
        <v>11.799999999999999</v>
      </c>
      <c r="F55" s="32" t="s">
        <v>47</v>
      </c>
      <c r="G55" s="19" t="s">
        <v>94</v>
      </c>
      <c r="H55" s="20"/>
      <c r="I55" s="10">
        <v>4.72</v>
      </c>
      <c r="J55" s="17" t="s">
        <v>80</v>
      </c>
      <c r="K55" s="43" t="s">
        <v>91</v>
      </c>
      <c r="L55" s="18">
        <v>44.41</v>
      </c>
      <c r="M55" s="19" t="s">
        <v>80</v>
      </c>
      <c r="N55" s="20" t="s">
        <v>61</v>
      </c>
    </row>
    <row r="56" spans="2:14" s="2" customFormat="1" x14ac:dyDescent="0.25">
      <c r="B56" s="32"/>
      <c r="C56" s="32" t="s">
        <v>183</v>
      </c>
      <c r="D56" s="32">
        <v>2</v>
      </c>
      <c r="E56" s="62">
        <f>D56*L56</f>
        <v>2.98</v>
      </c>
      <c r="F56" s="36" t="s">
        <v>12</v>
      </c>
      <c r="G56" s="19"/>
      <c r="H56" s="20"/>
      <c r="I56" s="81" t="s">
        <v>94</v>
      </c>
      <c r="J56" s="56"/>
      <c r="K56" s="82"/>
      <c r="L56" s="24">
        <v>1.49</v>
      </c>
      <c r="M56" s="17" t="s">
        <v>80</v>
      </c>
      <c r="N56" s="20" t="s">
        <v>68</v>
      </c>
    </row>
    <row r="57" spans="2:14" x14ac:dyDescent="0.25">
      <c r="B57" s="32"/>
      <c r="C57" s="90" t="s">
        <v>53</v>
      </c>
      <c r="D57" s="32">
        <v>0.3</v>
      </c>
      <c r="E57" s="62">
        <f>D57*L57</f>
        <v>23.661000000000001</v>
      </c>
      <c r="F57" s="36" t="s">
        <v>47</v>
      </c>
      <c r="G57" s="19" t="s">
        <v>94</v>
      </c>
      <c r="H57" s="20"/>
      <c r="I57" s="19" t="s">
        <v>94</v>
      </c>
      <c r="J57" s="6"/>
      <c r="K57" s="20"/>
      <c r="L57" s="24">
        <v>78.87</v>
      </c>
      <c r="M57" s="17" t="s">
        <v>80</v>
      </c>
      <c r="N57" s="20" t="s">
        <v>61</v>
      </c>
    </row>
    <row r="58" spans="2:14" x14ac:dyDescent="0.25">
      <c r="B58" s="32"/>
      <c r="C58" s="90" t="s">
        <v>54</v>
      </c>
      <c r="D58" s="32">
        <v>2</v>
      </c>
      <c r="E58" s="32">
        <f>D58*L58</f>
        <v>13.6</v>
      </c>
      <c r="F58" s="36" t="s">
        <v>41</v>
      </c>
      <c r="G58" s="19" t="s">
        <v>94</v>
      </c>
      <c r="H58" s="20"/>
      <c r="I58" s="19" t="s">
        <v>94</v>
      </c>
      <c r="J58" s="6"/>
      <c r="K58" s="20"/>
      <c r="L58" s="24">
        <v>6.8</v>
      </c>
      <c r="M58" s="17" t="s">
        <v>80</v>
      </c>
      <c r="N58" s="20" t="s">
        <v>61</v>
      </c>
    </row>
    <row r="59" spans="2:14" x14ac:dyDescent="0.25">
      <c r="B59" s="32"/>
      <c r="C59" s="90" t="s">
        <v>59</v>
      </c>
      <c r="D59" s="32">
        <v>1</v>
      </c>
      <c r="E59" s="32">
        <f>D59*L59</f>
        <v>6.56</v>
      </c>
      <c r="F59" s="36" t="s">
        <v>12</v>
      </c>
      <c r="G59" s="19" t="s">
        <v>94</v>
      </c>
      <c r="H59" s="20"/>
      <c r="I59" s="19" t="s">
        <v>94</v>
      </c>
      <c r="J59" s="6"/>
      <c r="K59" s="20"/>
      <c r="L59" s="24">
        <v>6.56</v>
      </c>
      <c r="M59" s="17" t="s">
        <v>80</v>
      </c>
      <c r="N59" s="20" t="s">
        <v>61</v>
      </c>
    </row>
    <row r="60" spans="2:14" s="2" customFormat="1" x14ac:dyDescent="0.25">
      <c r="B60" s="33"/>
      <c r="C60" s="33" t="s">
        <v>83</v>
      </c>
      <c r="D60" s="33"/>
      <c r="E60" s="83">
        <f>L60</f>
        <v>207</v>
      </c>
      <c r="F60" s="37" t="s">
        <v>84</v>
      </c>
      <c r="G60" s="26" t="s">
        <v>94</v>
      </c>
      <c r="H60" s="29"/>
      <c r="I60" s="26" t="s">
        <v>94</v>
      </c>
      <c r="J60" s="25"/>
      <c r="K60" s="29"/>
      <c r="L60" s="27">
        <v>207</v>
      </c>
      <c r="M60" s="28" t="s">
        <v>80</v>
      </c>
      <c r="N60" s="29" t="s">
        <v>87</v>
      </c>
    </row>
  </sheetData>
  <mergeCells count="8">
    <mergeCell ref="L3:N3"/>
    <mergeCell ref="I3:K3"/>
    <mergeCell ref="B3:B4"/>
    <mergeCell ref="C3:C4"/>
    <mergeCell ref="F3:F4"/>
    <mergeCell ref="G3:H3"/>
    <mergeCell ref="D3:D4"/>
    <mergeCell ref="E3:E4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abSelected="1" topLeftCell="B138" workbookViewId="0">
      <selection activeCell="B96" sqref="B96:R147"/>
    </sheetView>
  </sheetViews>
  <sheetFormatPr defaultRowHeight="15" x14ac:dyDescent="0.25"/>
  <cols>
    <col min="1" max="1" width="30.7109375" bestFit="1" customWidth="1"/>
    <col min="2" max="2" width="35.7109375" bestFit="1" customWidth="1"/>
    <col min="3" max="3" width="14.85546875" bestFit="1" customWidth="1"/>
    <col min="4" max="4" width="2.7109375" bestFit="1" customWidth="1"/>
    <col min="5" max="5" width="2" bestFit="1" customWidth="1"/>
    <col min="6" max="6" width="8.85546875" bestFit="1" customWidth="1"/>
    <col min="7" max="7" width="2" bestFit="1" customWidth="1"/>
    <col min="8" max="8" width="8" style="2" bestFit="1" customWidth="1"/>
    <col min="9" max="9" width="2.7109375" style="2" bestFit="1" customWidth="1"/>
    <col min="10" max="10" width="8" style="2" bestFit="1" customWidth="1"/>
    <col min="11" max="11" width="4.28515625" bestFit="1" customWidth="1"/>
    <col min="12" max="12" width="12.85546875" bestFit="1" customWidth="1"/>
    <col min="13" max="13" width="2.140625" bestFit="1" customWidth="1"/>
    <col min="14" max="14" width="2" bestFit="1" customWidth="1"/>
    <col min="15" max="15" width="16.42578125" bestFit="1" customWidth="1"/>
    <col min="16" max="16" width="8.42578125" bestFit="1" customWidth="1"/>
    <col min="17" max="17" width="9" bestFit="1" customWidth="1"/>
  </cols>
  <sheetData>
    <row r="1" spans="1:18" x14ac:dyDescent="0.25">
      <c r="B1" s="69" t="s">
        <v>140</v>
      </c>
    </row>
    <row r="2" spans="1:18" x14ac:dyDescent="0.25">
      <c r="B2" s="70" t="s">
        <v>141</v>
      </c>
    </row>
    <row r="3" spans="1:18" x14ac:dyDescent="0.25">
      <c r="B3" s="70" t="s">
        <v>142</v>
      </c>
    </row>
    <row r="4" spans="1:18" s="3" customFormat="1" ht="15.75" thickBot="1" x14ac:dyDescent="0.3">
      <c r="B4" s="71" t="s">
        <v>143</v>
      </c>
    </row>
    <row r="7" spans="1:18" x14ac:dyDescent="0.25">
      <c r="B7" s="75" t="s">
        <v>97</v>
      </c>
    </row>
    <row r="8" spans="1:18" x14ac:dyDescent="0.25">
      <c r="B8" s="75" t="s">
        <v>144</v>
      </c>
      <c r="G8" s="2"/>
      <c r="J8"/>
    </row>
    <row r="9" spans="1:18" x14ac:dyDescent="0.25">
      <c r="G9" s="2"/>
      <c r="J9"/>
    </row>
    <row r="10" spans="1:18" x14ac:dyDescent="0.25">
      <c r="A10" s="3"/>
      <c r="B10" s="55" t="s">
        <v>0</v>
      </c>
      <c r="C10" s="55" t="s">
        <v>99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5">
      <c r="B11" s="2" t="s">
        <v>146</v>
      </c>
      <c r="C11" s="2">
        <v>24</v>
      </c>
      <c r="D11" s="2"/>
      <c r="E11" s="2"/>
      <c r="F11" s="2"/>
      <c r="G11" s="2"/>
      <c r="K11" s="2"/>
      <c r="L11" s="2"/>
      <c r="M11" s="2"/>
      <c r="N11" s="2"/>
      <c r="O11" s="2"/>
      <c r="P11" s="2"/>
      <c r="Q11" s="2"/>
    </row>
    <row r="12" spans="1:18" x14ac:dyDescent="0.25">
      <c r="B12" s="2" t="s">
        <v>147</v>
      </c>
      <c r="C12" s="25">
        <v>4</v>
      </c>
      <c r="D12" s="2"/>
      <c r="E12" s="2"/>
      <c r="F12" s="2"/>
      <c r="G12" s="2"/>
      <c r="K12" s="2"/>
      <c r="L12" s="2"/>
      <c r="M12" s="2"/>
      <c r="N12" s="2"/>
      <c r="O12" s="2"/>
      <c r="P12" s="2"/>
      <c r="Q12" s="2"/>
    </row>
    <row r="13" spans="1:18" x14ac:dyDescent="0.25">
      <c r="B13" s="2" t="s">
        <v>98</v>
      </c>
      <c r="C13" s="2">
        <f>SUM(C11:C12)</f>
        <v>28</v>
      </c>
      <c r="D13" s="2"/>
      <c r="E13" s="2"/>
      <c r="F13" s="2"/>
      <c r="G13" s="2"/>
      <c r="K13" s="2"/>
      <c r="L13" s="2"/>
      <c r="M13" s="2"/>
      <c r="N13" s="2"/>
      <c r="O13" s="2"/>
      <c r="P13" s="2"/>
      <c r="Q13" s="2"/>
    </row>
    <row r="14" spans="1:18" x14ac:dyDescent="0.25">
      <c r="B14" s="2"/>
      <c r="C14" s="2"/>
      <c r="D14" s="2"/>
      <c r="E14" s="2"/>
      <c r="F14" s="2"/>
      <c r="G14" s="2"/>
      <c r="K14" s="2"/>
      <c r="L14" s="2"/>
      <c r="M14" s="2"/>
      <c r="N14" s="2"/>
      <c r="O14" s="2"/>
      <c r="P14" s="2"/>
      <c r="Q14" s="2"/>
    </row>
    <row r="15" spans="1:18" x14ac:dyDescent="0.25">
      <c r="B15" s="3" t="s">
        <v>148</v>
      </c>
      <c r="C15" s="55" t="s">
        <v>100</v>
      </c>
      <c r="D15" s="25"/>
      <c r="E15" s="25"/>
      <c r="F15" s="55" t="s">
        <v>107</v>
      </c>
      <c r="G15" s="55"/>
      <c r="H15" s="55" t="s">
        <v>109</v>
      </c>
      <c r="I15" s="55"/>
      <c r="J15" s="55" t="s">
        <v>101</v>
      </c>
      <c r="K15" s="25"/>
      <c r="L15" s="55" t="s">
        <v>103</v>
      </c>
      <c r="M15" s="25"/>
      <c r="N15" s="25"/>
      <c r="O15" s="55" t="s">
        <v>116</v>
      </c>
      <c r="P15" s="55" t="s">
        <v>111</v>
      </c>
      <c r="Q15" s="25"/>
      <c r="R15" s="55" t="s">
        <v>117</v>
      </c>
    </row>
    <row r="16" spans="1:18" x14ac:dyDescent="0.25">
      <c r="B16" s="2" t="s">
        <v>105</v>
      </c>
      <c r="C16" s="2">
        <v>15</v>
      </c>
      <c r="D16" s="2" t="s">
        <v>90</v>
      </c>
      <c r="E16" s="2"/>
      <c r="F16" s="2"/>
      <c r="G16" s="2"/>
      <c r="K16" s="2"/>
      <c r="L16" s="2"/>
      <c r="M16" s="2"/>
      <c r="N16" s="2"/>
      <c r="O16" s="2"/>
      <c r="P16" s="2"/>
      <c r="R16" s="2"/>
    </row>
    <row r="17" spans="1:18" x14ac:dyDescent="0.25">
      <c r="B17" s="2" t="s">
        <v>106</v>
      </c>
      <c r="C17" s="25">
        <v>32</v>
      </c>
      <c r="D17" s="2" t="s">
        <v>90</v>
      </c>
      <c r="E17" s="2"/>
      <c r="F17" s="2"/>
      <c r="G17" s="2"/>
      <c r="K17" s="2"/>
      <c r="L17" s="2"/>
      <c r="M17" s="2"/>
      <c r="N17" s="2"/>
      <c r="O17" s="2"/>
      <c r="P17" s="2"/>
      <c r="R17" s="2"/>
    </row>
    <row r="18" spans="1:18" s="2" customFormat="1" x14ac:dyDescent="0.25">
      <c r="A18"/>
      <c r="B18" s="2" t="s">
        <v>149</v>
      </c>
      <c r="C18" s="2">
        <f>SUM(C16:C17)</f>
        <v>47</v>
      </c>
      <c r="D18" s="2" t="s">
        <v>90</v>
      </c>
      <c r="E18" s="2" t="s">
        <v>104</v>
      </c>
      <c r="F18" s="2">
        <v>28</v>
      </c>
      <c r="G18" s="2" t="s">
        <v>108</v>
      </c>
      <c r="H18" s="2">
        <f>C18*F18</f>
        <v>1316</v>
      </c>
      <c r="I18" s="2" t="s">
        <v>90</v>
      </c>
      <c r="J18" s="2">
        <v>3</v>
      </c>
      <c r="K18" s="2" t="s">
        <v>102</v>
      </c>
      <c r="L18" s="50">
        <f>(H18/1000)/J18</f>
        <v>0.4386666666666667</v>
      </c>
      <c r="M18" s="2" t="s">
        <v>110</v>
      </c>
    </row>
    <row r="19" spans="1:18" s="2" customFormat="1" x14ac:dyDescent="0.25">
      <c r="A19"/>
    </row>
    <row r="20" spans="1:18" s="2" customFormat="1" ht="15.75" thickBot="1" x14ac:dyDescent="0.3">
      <c r="A20"/>
      <c r="B20" s="3" t="s">
        <v>115</v>
      </c>
      <c r="C20" s="3">
        <v>10</v>
      </c>
      <c r="D20" s="3" t="s">
        <v>90</v>
      </c>
      <c r="E20" s="3" t="s">
        <v>104</v>
      </c>
      <c r="F20" s="3">
        <v>28</v>
      </c>
      <c r="G20" s="3" t="s">
        <v>108</v>
      </c>
      <c r="H20" s="3">
        <f>C20*F20</f>
        <v>280</v>
      </c>
      <c r="I20" s="3" t="s">
        <v>90</v>
      </c>
      <c r="J20" s="3">
        <v>2</v>
      </c>
      <c r="K20" s="3" t="s">
        <v>102</v>
      </c>
      <c r="L20" s="51">
        <f>(H20/1000)/J20</f>
        <v>0.14000000000000001</v>
      </c>
      <c r="M20" s="3" t="s">
        <v>110</v>
      </c>
      <c r="N20" s="3" t="s">
        <v>104</v>
      </c>
      <c r="O20" s="3" t="s">
        <v>118</v>
      </c>
      <c r="P20" s="53">
        <v>2.85</v>
      </c>
      <c r="R20" s="78">
        <f>L20*P20</f>
        <v>0.39900000000000008</v>
      </c>
    </row>
    <row r="21" spans="1:18" s="2" customFormat="1" ht="15.75" thickTop="1" x14ac:dyDescent="0.25">
      <c r="A21"/>
    </row>
    <row r="22" spans="1:18" x14ac:dyDescent="0.25">
      <c r="B22" s="2" t="s">
        <v>150</v>
      </c>
      <c r="C22" s="2"/>
      <c r="D22" s="2"/>
      <c r="E22" s="2"/>
      <c r="F22" s="2"/>
      <c r="G22" s="2"/>
      <c r="K22" s="2"/>
      <c r="L22" s="50">
        <f>SUM(L18:L20)</f>
        <v>0.57866666666666666</v>
      </c>
      <c r="M22" s="2" t="s">
        <v>110</v>
      </c>
      <c r="N22" s="2"/>
      <c r="O22" s="2"/>
      <c r="P22" s="2"/>
      <c r="R22" s="2"/>
    </row>
    <row r="23" spans="1:18" x14ac:dyDescent="0.25">
      <c r="B23" s="2" t="s">
        <v>112</v>
      </c>
      <c r="C23" s="2">
        <v>0.05</v>
      </c>
      <c r="D23" s="2" t="s">
        <v>110</v>
      </c>
      <c r="E23" s="2" t="s">
        <v>104</v>
      </c>
      <c r="F23" s="2">
        <v>28</v>
      </c>
      <c r="G23" s="2"/>
      <c r="K23" s="2"/>
      <c r="L23" s="2">
        <f>C23*F23</f>
        <v>1.4000000000000001</v>
      </c>
      <c r="M23" s="2" t="s">
        <v>110</v>
      </c>
      <c r="N23" s="2"/>
      <c r="O23" s="2"/>
      <c r="P23" s="2"/>
      <c r="R23" s="2"/>
    </row>
    <row r="24" spans="1:18" x14ac:dyDescent="0.25">
      <c r="A24" s="2"/>
      <c r="B24" s="2" t="s">
        <v>113</v>
      </c>
      <c r="C24" s="2">
        <v>0.05</v>
      </c>
      <c r="D24" s="2" t="s">
        <v>110</v>
      </c>
      <c r="E24" s="2" t="s">
        <v>104</v>
      </c>
      <c r="F24" s="2">
        <v>28</v>
      </c>
      <c r="G24" s="2"/>
      <c r="K24" s="2"/>
      <c r="L24" s="25">
        <f>C24*F24</f>
        <v>1.4000000000000001</v>
      </c>
      <c r="M24" s="2" t="s">
        <v>110</v>
      </c>
      <c r="N24" s="2"/>
      <c r="O24" s="2"/>
      <c r="P24" s="2"/>
      <c r="R24" s="2"/>
    </row>
    <row r="25" spans="1:18" ht="15.75" thickBot="1" x14ac:dyDescent="0.3">
      <c r="A25" s="2"/>
      <c r="B25" s="3" t="s">
        <v>114</v>
      </c>
      <c r="C25" s="3"/>
      <c r="D25" s="3"/>
      <c r="E25" s="3"/>
      <c r="F25" s="3"/>
      <c r="G25" s="3"/>
      <c r="H25" s="3"/>
      <c r="I25" s="3"/>
      <c r="J25" s="3"/>
      <c r="K25" s="3"/>
      <c r="L25" s="52">
        <f>SUM(L22:L24)</f>
        <v>3.3786666666666667</v>
      </c>
      <c r="M25" s="3" t="s">
        <v>110</v>
      </c>
      <c r="N25" s="2"/>
      <c r="O25" s="2"/>
      <c r="P25" s="53">
        <v>10.85</v>
      </c>
      <c r="R25" s="78">
        <f>L25*P25</f>
        <v>36.658533333333331</v>
      </c>
    </row>
    <row r="26" spans="1:18" ht="15.75" thickTop="1" x14ac:dyDescent="0.2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52"/>
      <c r="M26" s="3"/>
      <c r="N26" s="3"/>
      <c r="O26" s="2"/>
      <c r="P26" s="53"/>
      <c r="Q26" s="65"/>
      <c r="R26" s="2"/>
    </row>
    <row r="27" spans="1:18" x14ac:dyDescent="0.25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66"/>
      <c r="M27" s="67"/>
      <c r="N27" s="67"/>
      <c r="O27" s="67"/>
      <c r="P27" s="68"/>
      <c r="Q27" s="65"/>
      <c r="R27" s="2"/>
    </row>
    <row r="28" spans="1:18" x14ac:dyDescent="0.25">
      <c r="G28" s="2"/>
      <c r="J28"/>
    </row>
    <row r="29" spans="1:18" s="2" customFormat="1" x14ac:dyDescent="0.25">
      <c r="A29"/>
      <c r="B29" s="55" t="s">
        <v>120</v>
      </c>
      <c r="C29"/>
      <c r="D29"/>
      <c r="E29"/>
      <c r="F29"/>
      <c r="J29"/>
      <c r="K29"/>
      <c r="L29"/>
      <c r="M29"/>
      <c r="N29"/>
      <c r="O29"/>
      <c r="P29"/>
      <c r="Q29"/>
      <c r="R29"/>
    </row>
    <row r="30" spans="1:18" x14ac:dyDescent="0.25">
      <c r="B30" t="s">
        <v>129</v>
      </c>
      <c r="G30" s="2"/>
      <c r="J30"/>
    </row>
    <row r="31" spans="1:18" x14ac:dyDescent="0.25">
      <c r="B31" s="55" t="s">
        <v>167</v>
      </c>
      <c r="C31" s="55" t="s">
        <v>0</v>
      </c>
      <c r="D31" s="55"/>
      <c r="E31" s="55"/>
      <c r="F31" s="55" t="s">
        <v>125</v>
      </c>
      <c r="G31" s="55"/>
      <c r="H31" s="55" t="s">
        <v>127</v>
      </c>
      <c r="I31" s="25"/>
      <c r="J31" s="55" t="s">
        <v>88</v>
      </c>
      <c r="K31" s="25"/>
      <c r="L31" s="55" t="s">
        <v>128</v>
      </c>
      <c r="M31" s="25"/>
      <c r="N31" s="25"/>
    </row>
    <row r="32" spans="1:18" x14ac:dyDescent="0.25">
      <c r="B32" s="58" t="s">
        <v>121</v>
      </c>
      <c r="C32" t="s">
        <v>123</v>
      </c>
      <c r="F32">
        <v>0.5</v>
      </c>
      <c r="G32" s="2" t="s">
        <v>126</v>
      </c>
      <c r="H32" s="59">
        <v>20</v>
      </c>
      <c r="I32" s="59"/>
      <c r="J32" s="59">
        <f>H32*0.2</f>
        <v>4</v>
      </c>
      <c r="L32" s="60">
        <f>F32*(H32+J32)</f>
        <v>12</v>
      </c>
    </row>
    <row r="33" spans="1:18" s="2" customFormat="1" x14ac:dyDescent="0.25">
      <c r="A33"/>
      <c r="B33" s="58" t="s">
        <v>122</v>
      </c>
      <c r="C33" t="s">
        <v>124</v>
      </c>
      <c r="D33"/>
      <c r="E33"/>
      <c r="F33">
        <v>0.5</v>
      </c>
      <c r="G33" s="2" t="s">
        <v>126</v>
      </c>
      <c r="H33" s="59">
        <v>3</v>
      </c>
      <c r="I33" s="59"/>
      <c r="J33" s="59">
        <f>H33*0.2</f>
        <v>0.60000000000000009</v>
      </c>
      <c r="K33"/>
      <c r="L33" s="61">
        <f>F33*(H33+J33)</f>
        <v>1.8</v>
      </c>
      <c r="M33"/>
      <c r="N33"/>
      <c r="O33"/>
      <c r="P33"/>
      <c r="Q33"/>
      <c r="R33"/>
    </row>
    <row r="34" spans="1:18" x14ac:dyDescent="0.25">
      <c r="B34" s="3" t="s">
        <v>174</v>
      </c>
      <c r="G34" s="2"/>
      <c r="J34"/>
      <c r="L34" s="54">
        <f>SUM(L32:L33)</f>
        <v>13.8</v>
      </c>
      <c r="Q34" s="54">
        <f>L34</f>
        <v>13.8</v>
      </c>
    </row>
    <row r="35" spans="1:18" x14ac:dyDescent="0.25">
      <c r="A35" s="2"/>
      <c r="B35" s="2"/>
      <c r="C35" s="2"/>
      <c r="D35" s="2"/>
      <c r="E35" s="2"/>
      <c r="F35" s="2"/>
      <c r="G35" s="2"/>
      <c r="K35" s="2"/>
      <c r="L35" s="54"/>
      <c r="M35" s="2"/>
      <c r="N35" s="2"/>
      <c r="O35" s="2"/>
      <c r="P35" s="2"/>
      <c r="Q35" s="2"/>
      <c r="R35" s="2"/>
    </row>
    <row r="36" spans="1:18" x14ac:dyDescent="0.25">
      <c r="B36" s="75" t="s">
        <v>30</v>
      </c>
      <c r="G36" s="2"/>
      <c r="J36"/>
    </row>
    <row r="37" spans="1:18" x14ac:dyDescent="0.25">
      <c r="B37" s="75" t="s">
        <v>144</v>
      </c>
      <c r="G37" s="2"/>
      <c r="J37"/>
    </row>
    <row r="38" spans="1:18" x14ac:dyDescent="0.25">
      <c r="G38" s="2"/>
      <c r="J38"/>
    </row>
    <row r="39" spans="1:18" x14ac:dyDescent="0.25">
      <c r="B39" s="55" t="s">
        <v>132</v>
      </c>
      <c r="C39" s="55" t="s">
        <v>99</v>
      </c>
      <c r="G39" s="2"/>
      <c r="J39"/>
    </row>
    <row r="40" spans="1:18" x14ac:dyDescent="0.25">
      <c r="B40" t="s">
        <v>136</v>
      </c>
      <c r="C40">
        <v>46</v>
      </c>
      <c r="G40" s="2"/>
      <c r="J40"/>
    </row>
    <row r="41" spans="1:18" s="2" customFormat="1" x14ac:dyDescent="0.25">
      <c r="A41"/>
      <c r="B41" t="s">
        <v>130</v>
      </c>
      <c r="C41">
        <v>1</v>
      </c>
      <c r="D41"/>
      <c r="E41"/>
      <c r="F41"/>
      <c r="J41"/>
      <c r="K41"/>
      <c r="L41"/>
      <c r="M41"/>
      <c r="N41"/>
      <c r="O41"/>
      <c r="P41"/>
      <c r="Q41"/>
      <c r="R41"/>
    </row>
    <row r="42" spans="1:18" x14ac:dyDescent="0.25">
      <c r="B42" t="s">
        <v>131</v>
      </c>
      <c r="C42">
        <v>2</v>
      </c>
      <c r="G42" s="2"/>
      <c r="J42"/>
    </row>
    <row r="43" spans="1:18" x14ac:dyDescent="0.25">
      <c r="B43" s="2" t="s">
        <v>133</v>
      </c>
      <c r="C43">
        <v>3</v>
      </c>
      <c r="G43" s="2"/>
      <c r="J43"/>
    </row>
    <row r="44" spans="1:18" x14ac:dyDescent="0.25">
      <c r="B44" t="s">
        <v>137</v>
      </c>
      <c r="C44">
        <v>2</v>
      </c>
      <c r="G44" s="2"/>
      <c r="J44"/>
    </row>
    <row r="45" spans="1:18" s="58" customFormat="1" x14ac:dyDescent="0.25">
      <c r="A45"/>
      <c r="B45" t="s">
        <v>135</v>
      </c>
      <c r="C45">
        <v>3</v>
      </c>
      <c r="D45"/>
      <c r="E45"/>
      <c r="F45"/>
      <c r="G45" s="2"/>
      <c r="H45" s="2"/>
      <c r="I45" s="2"/>
      <c r="J45"/>
      <c r="K45"/>
      <c r="L45"/>
      <c r="M45"/>
      <c r="N45"/>
      <c r="O45"/>
      <c r="P45"/>
      <c r="Q45"/>
      <c r="R45"/>
    </row>
    <row r="46" spans="1:18" x14ac:dyDescent="0.25">
      <c r="G46" s="2"/>
      <c r="J46"/>
    </row>
    <row r="47" spans="1:18" x14ac:dyDescent="0.25">
      <c r="A47" s="2"/>
      <c r="B47" s="2"/>
      <c r="C47" s="55" t="s">
        <v>100</v>
      </c>
      <c r="D47" s="25"/>
      <c r="E47" s="25"/>
      <c r="F47" s="55" t="s">
        <v>107</v>
      </c>
      <c r="G47" s="55"/>
      <c r="H47" s="55" t="s">
        <v>109</v>
      </c>
      <c r="I47" s="55"/>
      <c r="J47" s="55" t="s">
        <v>101</v>
      </c>
      <c r="K47" s="25"/>
      <c r="L47" s="55" t="s">
        <v>103</v>
      </c>
      <c r="M47" s="25"/>
      <c r="N47" s="25"/>
      <c r="O47" s="55" t="s">
        <v>116</v>
      </c>
      <c r="P47" s="55" t="s">
        <v>111</v>
      </c>
      <c r="Q47" s="76" t="s">
        <v>162</v>
      </c>
      <c r="R47" s="55" t="s">
        <v>117</v>
      </c>
    </row>
    <row r="48" spans="1:18" x14ac:dyDescent="0.25">
      <c r="B48" s="3" t="s">
        <v>159</v>
      </c>
      <c r="G48" s="2"/>
      <c r="J48"/>
    </row>
    <row r="49" spans="1:18" x14ac:dyDescent="0.25">
      <c r="B49" t="s">
        <v>138</v>
      </c>
      <c r="C49">
        <v>50</v>
      </c>
      <c r="D49" t="s">
        <v>90</v>
      </c>
      <c r="F49">
        <v>46</v>
      </c>
      <c r="G49" s="2"/>
      <c r="J49"/>
    </row>
    <row r="50" spans="1:18" x14ac:dyDescent="0.25">
      <c r="B50" t="s">
        <v>134</v>
      </c>
      <c r="C50">
        <v>50</v>
      </c>
      <c r="D50" t="s">
        <v>90</v>
      </c>
      <c r="F50" s="25">
        <v>2</v>
      </c>
      <c r="G50" s="2"/>
      <c r="J50"/>
    </row>
    <row r="51" spans="1:18" x14ac:dyDescent="0.25">
      <c r="A51" s="58"/>
      <c r="B51" s="58" t="s">
        <v>153</v>
      </c>
      <c r="C51" s="58">
        <v>50</v>
      </c>
      <c r="D51" s="58" t="s">
        <v>90</v>
      </c>
      <c r="E51" s="58" t="s">
        <v>104</v>
      </c>
      <c r="F51" s="58">
        <v>48</v>
      </c>
      <c r="G51" s="58" t="s">
        <v>108</v>
      </c>
      <c r="H51" s="58">
        <f>C51*F51</f>
        <v>2400</v>
      </c>
      <c r="I51" s="58" t="s">
        <v>90</v>
      </c>
      <c r="J51" s="58">
        <v>3</v>
      </c>
      <c r="K51" s="58" t="s">
        <v>102</v>
      </c>
      <c r="L51" s="72">
        <f>(H51/1000)/J51</f>
        <v>0.79999999999999993</v>
      </c>
      <c r="M51" s="58" t="s">
        <v>110</v>
      </c>
      <c r="N51" s="58"/>
      <c r="O51" s="58"/>
      <c r="P51" s="73">
        <v>10.85</v>
      </c>
      <c r="Q51" s="74">
        <f>L51*P51</f>
        <v>8.68</v>
      </c>
      <c r="R51" s="58"/>
    </row>
    <row r="52" spans="1:18" s="3" customFormat="1" x14ac:dyDescent="0.25">
      <c r="A52"/>
      <c r="B52"/>
      <c r="C52"/>
      <c r="D52"/>
      <c r="E52"/>
      <c r="F52"/>
      <c r="G52" s="2"/>
      <c r="H52" s="2"/>
      <c r="I52" s="2"/>
      <c r="J52"/>
      <c r="K52"/>
      <c r="L52"/>
      <c r="M52"/>
      <c r="N52"/>
      <c r="O52"/>
      <c r="P52"/>
      <c r="Q52"/>
      <c r="R52"/>
    </row>
    <row r="53" spans="1:18" x14ac:dyDescent="0.25">
      <c r="B53" s="3" t="s">
        <v>151</v>
      </c>
      <c r="G53" s="2"/>
      <c r="J53"/>
    </row>
    <row r="54" spans="1:18" x14ac:dyDescent="0.25">
      <c r="B54" t="s">
        <v>152</v>
      </c>
      <c r="C54" s="2">
        <v>0.05</v>
      </c>
      <c r="D54" s="2" t="s">
        <v>110</v>
      </c>
      <c r="E54" t="s">
        <v>104</v>
      </c>
      <c r="F54">
        <v>46</v>
      </c>
      <c r="G54" s="2"/>
      <c r="J54"/>
      <c r="L54" s="2">
        <f>C54*F54</f>
        <v>2.3000000000000003</v>
      </c>
      <c r="M54" t="s">
        <v>110</v>
      </c>
    </row>
    <row r="55" spans="1:18" x14ac:dyDescent="0.25">
      <c r="B55" t="s">
        <v>112</v>
      </c>
      <c r="C55" s="2">
        <v>0.05</v>
      </c>
      <c r="D55" s="2" t="s">
        <v>110</v>
      </c>
      <c r="E55" t="s">
        <v>104</v>
      </c>
      <c r="F55">
        <v>46</v>
      </c>
      <c r="G55" s="2"/>
      <c r="J55"/>
      <c r="L55" s="25">
        <f>C55*F55</f>
        <v>2.3000000000000003</v>
      </c>
      <c r="M55" t="s">
        <v>110</v>
      </c>
    </row>
    <row r="56" spans="1:18" x14ac:dyDescent="0.25">
      <c r="B56" s="3" t="s">
        <v>157</v>
      </c>
      <c r="G56" s="2"/>
      <c r="J56"/>
      <c r="L56" s="50">
        <f>SUM(L51:L55)</f>
        <v>5.4</v>
      </c>
      <c r="M56" t="s">
        <v>110</v>
      </c>
      <c r="P56" s="53">
        <v>10.85</v>
      </c>
      <c r="Q56" s="63">
        <f>L56*P56</f>
        <v>58.59</v>
      </c>
    </row>
    <row r="57" spans="1:18" x14ac:dyDescent="0.25">
      <c r="G57" s="2"/>
      <c r="J57"/>
      <c r="R57" s="54">
        <f>Q56</f>
        <v>58.59</v>
      </c>
    </row>
    <row r="58" spans="1:18" x14ac:dyDescent="0.25">
      <c r="B58" s="3" t="s">
        <v>145</v>
      </c>
      <c r="G58" s="2"/>
      <c r="J58"/>
    </row>
    <row r="59" spans="1:18" x14ac:dyDescent="0.25">
      <c r="B59" s="2" t="s">
        <v>130</v>
      </c>
      <c r="C59">
        <v>150</v>
      </c>
      <c r="D59" t="s">
        <v>90</v>
      </c>
      <c r="E59" t="s">
        <v>104</v>
      </c>
      <c r="F59">
        <v>1</v>
      </c>
      <c r="G59" s="2" t="s">
        <v>108</v>
      </c>
      <c r="H59" s="2">
        <f>C59*F59</f>
        <v>150</v>
      </c>
      <c r="I59" s="2" t="s">
        <v>90</v>
      </c>
      <c r="J59"/>
    </row>
    <row r="60" spans="1:18" x14ac:dyDescent="0.25">
      <c r="B60" s="2" t="s">
        <v>131</v>
      </c>
      <c r="C60">
        <v>200</v>
      </c>
      <c r="D60" t="s">
        <v>90</v>
      </c>
      <c r="E60" t="s">
        <v>104</v>
      </c>
      <c r="F60">
        <v>2</v>
      </c>
      <c r="G60" s="2" t="s">
        <v>108</v>
      </c>
      <c r="H60" s="2">
        <f t="shared" ref="H60:H62" si="0">C60*F60</f>
        <v>400</v>
      </c>
      <c r="I60" s="2" t="s">
        <v>90</v>
      </c>
      <c r="J60"/>
    </row>
    <row r="61" spans="1:18" x14ac:dyDescent="0.25">
      <c r="B61" s="2" t="s">
        <v>133</v>
      </c>
      <c r="C61">
        <v>400</v>
      </c>
      <c r="D61" t="s">
        <v>90</v>
      </c>
      <c r="E61" t="s">
        <v>104</v>
      </c>
      <c r="F61">
        <v>3</v>
      </c>
      <c r="G61" s="2" t="s">
        <v>108</v>
      </c>
      <c r="H61" s="2">
        <f t="shared" si="0"/>
        <v>1200</v>
      </c>
      <c r="I61" s="2" t="s">
        <v>90</v>
      </c>
      <c r="J61"/>
    </row>
    <row r="62" spans="1:18" x14ac:dyDescent="0.25">
      <c r="B62" s="2" t="s">
        <v>139</v>
      </c>
      <c r="C62">
        <v>275</v>
      </c>
      <c r="D62" t="s">
        <v>90</v>
      </c>
      <c r="E62" t="s">
        <v>104</v>
      </c>
      <c r="F62">
        <v>3</v>
      </c>
      <c r="G62" s="2" t="s">
        <v>108</v>
      </c>
      <c r="H62" s="2">
        <f t="shared" si="0"/>
        <v>825</v>
      </c>
      <c r="I62" s="2" t="s">
        <v>90</v>
      </c>
      <c r="J62"/>
    </row>
    <row r="63" spans="1:18" x14ac:dyDescent="0.25">
      <c r="A63" s="58"/>
      <c r="B63" s="58" t="s">
        <v>154</v>
      </c>
      <c r="C63" s="58"/>
      <c r="D63" s="58"/>
      <c r="E63" s="58"/>
      <c r="F63" s="58">
        <f>SUM(F59:F62)</f>
        <v>9</v>
      </c>
      <c r="G63" s="58"/>
      <c r="H63" s="58">
        <f>SUM(H59:H62)</f>
        <v>2575</v>
      </c>
      <c r="I63" s="58" t="s">
        <v>90</v>
      </c>
      <c r="J63" s="58">
        <v>8</v>
      </c>
      <c r="K63" s="58" t="s">
        <v>102</v>
      </c>
      <c r="L63" s="72">
        <f>(H63/1000)/J63</f>
        <v>0.32187500000000002</v>
      </c>
      <c r="M63" s="58" t="s">
        <v>110</v>
      </c>
      <c r="N63" s="58"/>
      <c r="O63" s="58"/>
      <c r="P63" s="73">
        <v>11.62</v>
      </c>
      <c r="Q63" s="74">
        <f>L63*P63</f>
        <v>3.7401875000000002</v>
      </c>
      <c r="R63" s="58"/>
    </row>
    <row r="64" spans="1:18" x14ac:dyDescent="0.25">
      <c r="G64" s="2"/>
      <c r="J64"/>
    </row>
    <row r="65" spans="2:18" x14ac:dyDescent="0.25">
      <c r="B65" s="3" t="s">
        <v>155</v>
      </c>
      <c r="G65" s="2"/>
      <c r="J65"/>
    </row>
    <row r="66" spans="2:18" x14ac:dyDescent="0.25">
      <c r="B66" t="s">
        <v>156</v>
      </c>
      <c r="C66" s="2">
        <v>0.05</v>
      </c>
      <c r="D66" s="2" t="s">
        <v>110</v>
      </c>
      <c r="E66" s="2" t="s">
        <v>104</v>
      </c>
      <c r="F66">
        <v>9</v>
      </c>
      <c r="G66" s="2"/>
      <c r="J66"/>
      <c r="L66" s="2">
        <f t="shared" ref="L66:L67" si="1">C66*F66</f>
        <v>0.45</v>
      </c>
      <c r="M66" t="s">
        <v>110</v>
      </c>
    </row>
    <row r="67" spans="2:18" x14ac:dyDescent="0.25">
      <c r="B67" t="s">
        <v>113</v>
      </c>
      <c r="C67" s="2">
        <v>0.05</v>
      </c>
      <c r="D67" s="2" t="s">
        <v>110</v>
      </c>
      <c r="E67" s="2" t="s">
        <v>104</v>
      </c>
      <c r="F67">
        <v>9</v>
      </c>
      <c r="G67" s="2"/>
      <c r="J67"/>
      <c r="L67" s="25">
        <f t="shared" si="1"/>
        <v>0.45</v>
      </c>
      <c r="M67" t="s">
        <v>110</v>
      </c>
    </row>
    <row r="68" spans="2:18" x14ac:dyDescent="0.25">
      <c r="B68" s="3" t="s">
        <v>158</v>
      </c>
      <c r="G68" s="2"/>
      <c r="J68"/>
      <c r="L68" s="50">
        <f>SUM(L63:L67)</f>
        <v>1.221875</v>
      </c>
      <c r="M68" t="s">
        <v>110</v>
      </c>
      <c r="P68" s="53">
        <v>11.62</v>
      </c>
      <c r="Q68" s="63">
        <f>L68*P68</f>
        <v>14.1981875</v>
      </c>
    </row>
    <row r="69" spans="2:18" x14ac:dyDescent="0.25">
      <c r="G69" s="2"/>
      <c r="J69"/>
      <c r="R69" s="54">
        <f>Q68</f>
        <v>14.1981875</v>
      </c>
    </row>
    <row r="70" spans="2:18" x14ac:dyDescent="0.25">
      <c r="B70" s="3" t="s">
        <v>114</v>
      </c>
      <c r="G70" s="2"/>
      <c r="J70"/>
      <c r="R70" s="80">
        <f>SUM(R57:R69)</f>
        <v>72.788187500000006</v>
      </c>
    </row>
    <row r="71" spans="2:18" x14ac:dyDescent="0.25">
      <c r="G71" s="2"/>
      <c r="J71"/>
    </row>
    <row r="72" spans="2:18" ht="15.75" thickBot="1" x14ac:dyDescent="0.3">
      <c r="B72" s="3" t="s">
        <v>160</v>
      </c>
      <c r="G72" s="2"/>
      <c r="H72">
        <v>2575</v>
      </c>
      <c r="I72" t="s">
        <v>90</v>
      </c>
      <c r="J72" s="58">
        <v>8</v>
      </c>
      <c r="K72" s="58" t="s">
        <v>102</v>
      </c>
      <c r="L72" s="72">
        <f>(H72/1000)/J72</f>
        <v>0.32187500000000002</v>
      </c>
      <c r="M72" s="58" t="s">
        <v>110</v>
      </c>
      <c r="O72" t="s">
        <v>161</v>
      </c>
      <c r="P72" s="59">
        <v>4.5</v>
      </c>
      <c r="R72" s="78">
        <f>L72*P72</f>
        <v>1.4484375</v>
      </c>
    </row>
    <row r="73" spans="2:18" ht="15.75" thickTop="1" x14ac:dyDescent="0.25">
      <c r="G73" s="2"/>
      <c r="J73"/>
    </row>
    <row r="74" spans="2:18" x14ac:dyDescent="0.25">
      <c r="G74" s="2"/>
      <c r="J74"/>
    </row>
    <row r="75" spans="2:18" x14ac:dyDescent="0.25">
      <c r="B75" s="55" t="s">
        <v>166</v>
      </c>
      <c r="C75" s="55" t="s">
        <v>95</v>
      </c>
      <c r="D75" s="55"/>
      <c r="E75" s="55"/>
      <c r="F75" s="55" t="s">
        <v>165</v>
      </c>
      <c r="G75" s="55"/>
      <c r="H75" s="55"/>
      <c r="I75" s="55"/>
      <c r="J75" s="55"/>
      <c r="K75" s="55"/>
      <c r="L75" s="55"/>
      <c r="M75" s="55"/>
      <c r="N75" s="55"/>
      <c r="O75" s="55"/>
      <c r="P75" s="55" t="s">
        <v>111</v>
      </c>
      <c r="Q75" s="76" t="s">
        <v>162</v>
      </c>
      <c r="R75" s="55" t="s">
        <v>117</v>
      </c>
    </row>
    <row r="76" spans="2:18" s="3" customFormat="1" ht="30" x14ac:dyDescent="0.25">
      <c r="B76" s="79" t="s">
        <v>163</v>
      </c>
      <c r="C76" s="58">
        <v>0.2</v>
      </c>
      <c r="D76" s="58" t="s">
        <v>164</v>
      </c>
      <c r="E76" s="58"/>
      <c r="F76" s="58">
        <v>2</v>
      </c>
      <c r="G76" s="58" t="s">
        <v>110</v>
      </c>
      <c r="H76" s="58"/>
      <c r="I76" s="58"/>
      <c r="J76" s="58"/>
      <c r="K76" s="58"/>
      <c r="L76" s="58"/>
      <c r="M76" s="58"/>
      <c r="N76" s="58"/>
      <c r="O76" s="58"/>
      <c r="P76" s="73">
        <v>10.85</v>
      </c>
      <c r="Q76" s="58"/>
      <c r="R76" s="80">
        <f>F76*P76</f>
        <v>21.7</v>
      </c>
    </row>
    <row r="77" spans="2:18" ht="15.75" thickBot="1" x14ac:dyDescent="0.3">
      <c r="B77" s="3" t="s">
        <v>175</v>
      </c>
      <c r="G77" s="2"/>
      <c r="J77"/>
      <c r="R77" s="77">
        <f>R70+R76</f>
        <v>94.488187500000009</v>
      </c>
    </row>
    <row r="78" spans="2:18" ht="15.75" thickTop="1" x14ac:dyDescent="0.25">
      <c r="G78" s="2"/>
      <c r="J78"/>
    </row>
    <row r="79" spans="2:18" x14ac:dyDescent="0.25">
      <c r="B79" s="55" t="s">
        <v>167</v>
      </c>
      <c r="C79" s="55" t="s">
        <v>95</v>
      </c>
      <c r="D79" s="55"/>
      <c r="E79" s="55"/>
      <c r="F79" s="55" t="s">
        <v>1</v>
      </c>
      <c r="G79" s="55"/>
      <c r="H79" s="55" t="s">
        <v>109</v>
      </c>
      <c r="I79" s="25"/>
      <c r="J79" s="55" t="s">
        <v>88</v>
      </c>
      <c r="K79" s="25"/>
      <c r="L79" s="55" t="s">
        <v>128</v>
      </c>
      <c r="M79" s="25"/>
      <c r="N79" s="25"/>
    </row>
    <row r="80" spans="2:18" x14ac:dyDescent="0.25">
      <c r="B80" t="s">
        <v>168</v>
      </c>
      <c r="C80">
        <v>1</v>
      </c>
      <c r="F80" s="59">
        <v>55</v>
      </c>
      <c r="G80" s="2"/>
      <c r="H80" s="60">
        <f>C80*F80</f>
        <v>55</v>
      </c>
      <c r="J80" s="60">
        <f>H80*0.2</f>
        <v>11</v>
      </c>
      <c r="L80" s="60">
        <f>H80+J80</f>
        <v>66</v>
      </c>
    </row>
    <row r="81" spans="2:18" x14ac:dyDescent="0.25">
      <c r="B81" t="s">
        <v>172</v>
      </c>
      <c r="C81" t="s">
        <v>94</v>
      </c>
      <c r="F81" s="59"/>
      <c r="G81" s="2"/>
      <c r="J81"/>
    </row>
    <row r="82" spans="2:18" x14ac:dyDescent="0.25">
      <c r="B82" t="s">
        <v>169</v>
      </c>
      <c r="C82">
        <v>10</v>
      </c>
      <c r="F82" s="59">
        <v>3.71</v>
      </c>
      <c r="G82" s="2"/>
      <c r="H82" s="60">
        <f t="shared" ref="H82:H85" si="2">C82*F82</f>
        <v>37.1</v>
      </c>
      <c r="J82" s="60">
        <f t="shared" ref="J82:J85" si="3">H82*0.2</f>
        <v>7.4200000000000008</v>
      </c>
      <c r="L82" s="60">
        <f>H82+J82</f>
        <v>44.52</v>
      </c>
    </row>
    <row r="83" spans="2:18" x14ac:dyDescent="0.25">
      <c r="B83" t="s">
        <v>170</v>
      </c>
      <c r="C83">
        <v>1</v>
      </c>
      <c r="F83" s="59">
        <v>45</v>
      </c>
      <c r="G83" s="2"/>
      <c r="H83" s="60">
        <f t="shared" si="2"/>
        <v>45</v>
      </c>
      <c r="J83" s="60">
        <f t="shared" si="3"/>
        <v>9</v>
      </c>
      <c r="L83" s="60">
        <f t="shared" ref="L83:L85" si="4">H83+J83</f>
        <v>54</v>
      </c>
    </row>
    <row r="84" spans="2:18" x14ac:dyDescent="0.25">
      <c r="B84" t="s">
        <v>171</v>
      </c>
      <c r="C84">
        <v>1</v>
      </c>
      <c r="F84" s="59">
        <v>45</v>
      </c>
      <c r="H84" s="60">
        <f t="shared" si="2"/>
        <v>45</v>
      </c>
      <c r="J84" s="60">
        <f t="shared" si="3"/>
        <v>9</v>
      </c>
      <c r="L84" s="60">
        <f t="shared" si="4"/>
        <v>54</v>
      </c>
    </row>
    <row r="85" spans="2:18" x14ac:dyDescent="0.25">
      <c r="B85" t="s">
        <v>173</v>
      </c>
      <c r="C85">
        <v>5</v>
      </c>
      <c r="F85" s="59">
        <v>3.39</v>
      </c>
      <c r="H85" s="60">
        <f t="shared" si="2"/>
        <v>16.95</v>
      </c>
      <c r="J85" s="60">
        <f t="shared" si="3"/>
        <v>3.39</v>
      </c>
      <c r="L85" s="60">
        <f t="shared" si="4"/>
        <v>20.34</v>
      </c>
    </row>
    <row r="86" spans="2:18" ht="15.75" thickBot="1" x14ac:dyDescent="0.3">
      <c r="B86" s="3" t="s">
        <v>174</v>
      </c>
      <c r="L86" s="64">
        <f>SUM(L80:L85)</f>
        <v>238.86</v>
      </c>
      <c r="R86" s="64">
        <f>L86</f>
        <v>238.86</v>
      </c>
    </row>
    <row r="87" spans="2:18" ht="15.75" thickTop="1" x14ac:dyDescent="0.25"/>
    <row r="88" spans="2:18" x14ac:dyDescent="0.25">
      <c r="B88" s="3" t="s">
        <v>176</v>
      </c>
    </row>
    <row r="89" spans="2:18" x14ac:dyDescent="0.25">
      <c r="B89" t="s">
        <v>177</v>
      </c>
    </row>
    <row r="90" spans="2:18" x14ac:dyDescent="0.25">
      <c r="B90" t="s">
        <v>179</v>
      </c>
      <c r="C90">
        <v>46</v>
      </c>
      <c r="D90" t="s">
        <v>178</v>
      </c>
      <c r="F90" s="59">
        <v>0.5</v>
      </c>
      <c r="H90" s="60">
        <f>C90*F90</f>
        <v>23</v>
      </c>
    </row>
    <row r="91" spans="2:18" x14ac:dyDescent="0.25">
      <c r="B91" t="s">
        <v>180</v>
      </c>
      <c r="C91">
        <v>90</v>
      </c>
      <c r="D91" t="s">
        <v>178</v>
      </c>
      <c r="F91" s="59">
        <v>0.38</v>
      </c>
      <c r="H91" s="60">
        <f>C91*F91</f>
        <v>34.200000000000003</v>
      </c>
    </row>
    <row r="92" spans="2:18" ht="15.75" thickBot="1" x14ac:dyDescent="0.3">
      <c r="H92" s="64">
        <f>SUM(H90:H91)</f>
        <v>57.2</v>
      </c>
      <c r="R92" s="64">
        <f>H92</f>
        <v>57.2</v>
      </c>
    </row>
    <row r="93" spans="2:18" ht="15.75" thickTop="1" x14ac:dyDescent="0.25"/>
    <row r="96" spans="2:18" x14ac:dyDescent="0.25">
      <c r="B96" s="75" t="s">
        <v>119</v>
      </c>
    </row>
    <row r="97" spans="2:18" x14ac:dyDescent="0.25">
      <c r="B97" s="75" t="s">
        <v>144</v>
      </c>
    </row>
    <row r="99" spans="2:18" x14ac:dyDescent="0.25">
      <c r="B99" s="55" t="s">
        <v>0</v>
      </c>
      <c r="C99" s="55" t="s">
        <v>99</v>
      </c>
    </row>
    <row r="100" spans="2:18" x14ac:dyDescent="0.25">
      <c r="B100" t="s">
        <v>186</v>
      </c>
      <c r="C100">
        <v>2</v>
      </c>
    </row>
    <row r="101" spans="2:18" x14ac:dyDescent="0.25">
      <c r="B101" t="s">
        <v>184</v>
      </c>
      <c r="C101">
        <v>2</v>
      </c>
    </row>
    <row r="102" spans="2:18" x14ac:dyDescent="0.25">
      <c r="B102" t="s">
        <v>185</v>
      </c>
      <c r="C102">
        <v>2</v>
      </c>
    </row>
    <row r="103" spans="2:18" s="2" customFormat="1" x14ac:dyDescent="0.25">
      <c r="B103" t="s">
        <v>187</v>
      </c>
      <c r="C103">
        <v>3</v>
      </c>
    </row>
    <row r="106" spans="2:18" x14ac:dyDescent="0.25">
      <c r="B106" s="2"/>
      <c r="C106" s="55" t="s">
        <v>100</v>
      </c>
      <c r="D106" s="25"/>
      <c r="E106" s="25"/>
      <c r="F106" s="55" t="s">
        <v>107</v>
      </c>
      <c r="G106" s="55"/>
      <c r="H106" s="55" t="s">
        <v>109</v>
      </c>
      <c r="I106" s="55"/>
      <c r="J106" s="55" t="s">
        <v>101</v>
      </c>
      <c r="K106" s="25"/>
      <c r="L106" s="55" t="s">
        <v>103</v>
      </c>
      <c r="M106" s="25"/>
      <c r="N106" s="25"/>
      <c r="O106" s="55" t="s">
        <v>116</v>
      </c>
      <c r="P106" s="55" t="s">
        <v>111</v>
      </c>
      <c r="Q106" s="76" t="s">
        <v>162</v>
      </c>
      <c r="R106" s="55" t="s">
        <v>117</v>
      </c>
    </row>
    <row r="107" spans="2:18" x14ac:dyDescent="0.25">
      <c r="B107" s="3" t="s">
        <v>159</v>
      </c>
      <c r="C107" s="2"/>
      <c r="D107" s="2"/>
      <c r="E107" s="2"/>
      <c r="F107" s="2"/>
      <c r="G107" s="2"/>
      <c r="K107" s="2"/>
      <c r="L107" s="2"/>
      <c r="M107" s="2"/>
      <c r="N107" s="2"/>
      <c r="O107" s="2"/>
      <c r="P107" s="2"/>
      <c r="Q107" s="2"/>
      <c r="R107" s="2"/>
    </row>
    <row r="108" spans="2:18" s="2" customFormat="1" x14ac:dyDescent="0.25">
      <c r="B108" s="2" t="s">
        <v>138</v>
      </c>
      <c r="C108" s="2">
        <v>30</v>
      </c>
      <c r="D108" s="2" t="s">
        <v>90</v>
      </c>
      <c r="E108" s="2" t="s">
        <v>104</v>
      </c>
      <c r="F108" s="2">
        <v>3</v>
      </c>
      <c r="G108" s="58" t="s">
        <v>108</v>
      </c>
      <c r="H108" s="58">
        <f>C108*F108</f>
        <v>90</v>
      </c>
      <c r="I108" s="58" t="s">
        <v>90</v>
      </c>
      <c r="J108" s="58">
        <v>3</v>
      </c>
      <c r="K108" s="58" t="s">
        <v>102</v>
      </c>
      <c r="L108" s="72">
        <f>(H108/1000)/J108</f>
        <v>0.03</v>
      </c>
      <c r="M108" s="58" t="s">
        <v>110</v>
      </c>
      <c r="P108" s="73">
        <v>10.85</v>
      </c>
      <c r="Q108" s="74">
        <f>L108*P108</f>
        <v>0.32549999999999996</v>
      </c>
    </row>
    <row r="109" spans="2:18" s="2" customFormat="1" x14ac:dyDescent="0.25"/>
    <row r="110" spans="2:18" x14ac:dyDescent="0.25">
      <c r="B110" s="3" t="s">
        <v>151</v>
      </c>
      <c r="C110" s="2"/>
      <c r="D110" s="2"/>
      <c r="E110" s="2"/>
    </row>
    <row r="111" spans="2:18" x14ac:dyDescent="0.25">
      <c r="B111" s="2" t="s">
        <v>152</v>
      </c>
      <c r="C111" s="2">
        <v>0.05</v>
      </c>
      <c r="D111" s="2" t="s">
        <v>110</v>
      </c>
      <c r="E111" s="2" t="s">
        <v>104</v>
      </c>
      <c r="F111">
        <v>3</v>
      </c>
      <c r="L111" s="2">
        <f>C111*F111</f>
        <v>0.15000000000000002</v>
      </c>
      <c r="M111" s="2" t="s">
        <v>110</v>
      </c>
    </row>
    <row r="112" spans="2:18" x14ac:dyDescent="0.25">
      <c r="B112" s="2" t="s">
        <v>188</v>
      </c>
      <c r="C112" s="2">
        <v>0.05</v>
      </c>
      <c r="D112" s="2" t="s">
        <v>110</v>
      </c>
      <c r="E112" s="2" t="s">
        <v>104</v>
      </c>
      <c r="F112">
        <v>3</v>
      </c>
      <c r="L112" s="25">
        <f>C112*F112</f>
        <v>0.15000000000000002</v>
      </c>
      <c r="M112" s="2" t="s">
        <v>110</v>
      </c>
    </row>
    <row r="113" spans="2:18" x14ac:dyDescent="0.25">
      <c r="L113" s="50">
        <f>SUM(L108:L112)</f>
        <v>0.33000000000000007</v>
      </c>
      <c r="M113" s="2" t="s">
        <v>110</v>
      </c>
      <c r="P113" s="53">
        <v>10.85</v>
      </c>
      <c r="Q113" s="63">
        <f>L113*P113</f>
        <v>3.5805000000000007</v>
      </c>
      <c r="R113" s="2"/>
    </row>
    <row r="114" spans="2:18" x14ac:dyDescent="0.25">
      <c r="P114" s="2"/>
      <c r="Q114" s="2"/>
      <c r="R114" s="54">
        <f>Q113</f>
        <v>3.5805000000000007</v>
      </c>
    </row>
    <row r="115" spans="2:18" x14ac:dyDescent="0.25">
      <c r="B115" s="3" t="s">
        <v>145</v>
      </c>
    </row>
    <row r="116" spans="2:18" x14ac:dyDescent="0.25">
      <c r="B116" s="2" t="s">
        <v>189</v>
      </c>
      <c r="C116">
        <v>30</v>
      </c>
      <c r="D116" t="s">
        <v>90</v>
      </c>
      <c r="E116" t="s">
        <v>104</v>
      </c>
      <c r="F116">
        <v>2</v>
      </c>
      <c r="G116" s="2" t="s">
        <v>108</v>
      </c>
      <c r="H116" s="2">
        <f>C116*F116</f>
        <v>60</v>
      </c>
      <c r="I116" s="2" t="s">
        <v>90</v>
      </c>
    </row>
    <row r="117" spans="2:18" x14ac:dyDescent="0.25">
      <c r="B117" s="2" t="s">
        <v>190</v>
      </c>
      <c r="C117">
        <v>50</v>
      </c>
      <c r="D117" t="s">
        <v>90</v>
      </c>
      <c r="E117" t="s">
        <v>104</v>
      </c>
      <c r="F117" s="2">
        <v>2</v>
      </c>
      <c r="G117" s="2" t="s">
        <v>108</v>
      </c>
      <c r="H117" s="2">
        <f t="shared" ref="H117:H118" si="5">C117*F117</f>
        <v>100</v>
      </c>
      <c r="I117" s="2" t="s">
        <v>90</v>
      </c>
    </row>
    <row r="118" spans="2:18" x14ac:dyDescent="0.25">
      <c r="B118" s="2" t="s">
        <v>191</v>
      </c>
      <c r="C118">
        <v>100</v>
      </c>
      <c r="D118" t="s">
        <v>90</v>
      </c>
      <c r="E118" t="s">
        <v>104</v>
      </c>
      <c r="F118" s="2">
        <v>2</v>
      </c>
      <c r="G118" s="2" t="s">
        <v>108</v>
      </c>
      <c r="H118" s="2">
        <f t="shared" si="5"/>
        <v>200</v>
      </c>
      <c r="I118" s="2" t="s">
        <v>90</v>
      </c>
    </row>
    <row r="119" spans="2:18" x14ac:dyDescent="0.25">
      <c r="B119" s="58" t="s">
        <v>154</v>
      </c>
      <c r="F119">
        <f>SUM(F116:F118)</f>
        <v>6</v>
      </c>
      <c r="G119" t="s">
        <v>108</v>
      </c>
      <c r="H119" s="2">
        <f>SUM(H116:H118)</f>
        <v>360</v>
      </c>
      <c r="I119" s="2" t="s">
        <v>90</v>
      </c>
      <c r="J119" s="58">
        <v>8</v>
      </c>
      <c r="K119" s="58" t="s">
        <v>102</v>
      </c>
      <c r="L119" s="72">
        <f>(H119/1000)/J119</f>
        <v>4.4999999999999998E-2</v>
      </c>
      <c r="M119" s="58" t="s">
        <v>110</v>
      </c>
      <c r="N119" s="58"/>
      <c r="O119" s="58"/>
      <c r="P119" s="73">
        <v>11.62</v>
      </c>
      <c r="Q119" s="74">
        <f>L119*P119</f>
        <v>0.52289999999999992</v>
      </c>
    </row>
    <row r="121" spans="2:18" x14ac:dyDescent="0.25">
      <c r="B121" s="3" t="s">
        <v>155</v>
      </c>
      <c r="C121" s="2"/>
      <c r="D121" s="2"/>
      <c r="E121" s="2"/>
    </row>
    <row r="122" spans="2:18" x14ac:dyDescent="0.25">
      <c r="B122" s="2" t="s">
        <v>156</v>
      </c>
      <c r="C122" s="2">
        <v>0.05</v>
      </c>
      <c r="D122" s="2" t="s">
        <v>110</v>
      </c>
      <c r="E122" s="2" t="s">
        <v>104</v>
      </c>
      <c r="F122">
        <v>6</v>
      </c>
      <c r="L122" s="2">
        <f t="shared" ref="L122:L123" si="6">C122*F122</f>
        <v>0.30000000000000004</v>
      </c>
      <c r="M122" s="2" t="s">
        <v>110</v>
      </c>
      <c r="N122" s="2"/>
      <c r="O122" s="2"/>
      <c r="P122" s="2"/>
      <c r="Q122" s="2"/>
      <c r="R122" s="2"/>
    </row>
    <row r="123" spans="2:18" x14ac:dyDescent="0.25">
      <c r="B123" s="2" t="s">
        <v>113</v>
      </c>
      <c r="C123" s="2">
        <v>0.05</v>
      </c>
      <c r="D123" s="2" t="s">
        <v>110</v>
      </c>
      <c r="E123" s="2" t="s">
        <v>104</v>
      </c>
      <c r="F123">
        <v>6</v>
      </c>
      <c r="L123" s="25">
        <f t="shared" si="6"/>
        <v>0.30000000000000004</v>
      </c>
      <c r="M123" s="2" t="s">
        <v>110</v>
      </c>
      <c r="N123" s="2"/>
      <c r="O123" s="2"/>
      <c r="P123" s="2"/>
      <c r="Q123" s="2"/>
      <c r="R123" s="2"/>
    </row>
    <row r="124" spans="2:18" x14ac:dyDescent="0.25">
      <c r="L124" s="50">
        <f>SUM(L119:L123)</f>
        <v>0.64500000000000002</v>
      </c>
      <c r="M124" s="2" t="s">
        <v>110</v>
      </c>
      <c r="N124" s="2"/>
      <c r="O124" s="2"/>
      <c r="P124" s="53">
        <v>11.62</v>
      </c>
      <c r="Q124" s="63">
        <f>L124*P124</f>
        <v>7.4948999999999995</v>
      </c>
      <c r="R124" s="2"/>
    </row>
    <row r="125" spans="2:18" x14ac:dyDescent="0.25">
      <c r="L125" s="2"/>
      <c r="M125" s="2"/>
      <c r="N125" s="2"/>
      <c r="O125" s="2"/>
      <c r="P125" s="2"/>
      <c r="Q125" s="2"/>
      <c r="R125" s="54">
        <f>Q124</f>
        <v>7.4948999999999995</v>
      </c>
    </row>
    <row r="126" spans="2:18" x14ac:dyDescent="0.25">
      <c r="B126" s="3" t="s">
        <v>114</v>
      </c>
      <c r="L126" s="2"/>
      <c r="M126" s="2"/>
      <c r="N126" s="2"/>
      <c r="O126" s="2"/>
      <c r="P126" s="2"/>
      <c r="Q126" s="2"/>
      <c r="R126" s="85">
        <f>SUM(R113:R125)</f>
        <v>11.0754</v>
      </c>
    </row>
    <row r="128" spans="2:18" ht="15.75" thickBot="1" x14ac:dyDescent="0.3">
      <c r="B128" s="3" t="s">
        <v>160</v>
      </c>
      <c r="C128" s="2"/>
      <c r="D128" s="2"/>
      <c r="E128" s="2"/>
      <c r="F128" s="2"/>
      <c r="G128" s="2"/>
      <c r="H128" s="2">
        <f>H119</f>
        <v>360</v>
      </c>
      <c r="I128" s="2" t="s">
        <v>90</v>
      </c>
      <c r="J128" s="58">
        <v>8</v>
      </c>
      <c r="K128" s="58" t="s">
        <v>102</v>
      </c>
      <c r="L128" s="72">
        <f>(H128/1000)/J128</f>
        <v>4.4999999999999998E-2</v>
      </c>
      <c r="M128" s="58" t="s">
        <v>110</v>
      </c>
      <c r="N128" s="2"/>
      <c r="O128" s="2" t="s">
        <v>161</v>
      </c>
      <c r="P128" s="59">
        <v>4.5</v>
      </c>
      <c r="R128" s="78">
        <f>L128*P128</f>
        <v>0.20249999999999999</v>
      </c>
    </row>
    <row r="129" spans="2:18" ht="15.75" thickTop="1" x14ac:dyDescent="0.25"/>
    <row r="131" spans="2:18" x14ac:dyDescent="0.25">
      <c r="B131" s="55" t="s">
        <v>166</v>
      </c>
      <c r="C131" s="55" t="s">
        <v>95</v>
      </c>
      <c r="D131" s="55"/>
      <c r="E131" s="55"/>
      <c r="F131" s="55" t="s">
        <v>165</v>
      </c>
      <c r="G131" s="55"/>
      <c r="H131" s="55"/>
      <c r="I131" s="55"/>
      <c r="J131" s="55"/>
      <c r="K131" s="55"/>
      <c r="L131" s="55" t="s">
        <v>89</v>
      </c>
      <c r="M131" s="55"/>
      <c r="N131" s="55"/>
      <c r="O131" s="55" t="s">
        <v>194</v>
      </c>
      <c r="P131" s="55" t="s">
        <v>111</v>
      </c>
      <c r="Q131" s="76" t="s">
        <v>162</v>
      </c>
      <c r="R131" s="55" t="s">
        <v>117</v>
      </c>
    </row>
    <row r="132" spans="2:18" ht="30" x14ac:dyDescent="0.25">
      <c r="B132" s="86" t="s">
        <v>192</v>
      </c>
      <c r="C132">
        <v>3</v>
      </c>
      <c r="F132">
        <v>3</v>
      </c>
      <c r="G132" t="s">
        <v>110</v>
      </c>
      <c r="P132" s="73">
        <v>10.85</v>
      </c>
      <c r="Q132" s="60">
        <f>F132*P132</f>
        <v>32.549999999999997</v>
      </c>
    </row>
    <row r="133" spans="2:18" ht="30" x14ac:dyDescent="0.25">
      <c r="B133" s="86" t="s">
        <v>195</v>
      </c>
      <c r="C133">
        <v>2</v>
      </c>
      <c r="F133">
        <v>0.5</v>
      </c>
      <c r="G133" t="s">
        <v>110</v>
      </c>
      <c r="P133" s="73">
        <v>10.85</v>
      </c>
      <c r="Q133" s="60">
        <f>F133*P133</f>
        <v>5.4249999999999998</v>
      </c>
    </row>
    <row r="134" spans="2:18" ht="30" x14ac:dyDescent="0.25">
      <c r="B134" s="86" t="s">
        <v>193</v>
      </c>
      <c r="C134">
        <v>2</v>
      </c>
      <c r="L134" t="s">
        <v>198</v>
      </c>
      <c r="O134" s="59">
        <v>16</v>
      </c>
      <c r="Q134" s="60">
        <f>C134*O134</f>
        <v>32</v>
      </c>
    </row>
    <row r="135" spans="2:18" ht="30" x14ac:dyDescent="0.25">
      <c r="B135" s="86" t="s">
        <v>196</v>
      </c>
      <c r="C135">
        <v>15</v>
      </c>
      <c r="F135" s="2">
        <v>0.5</v>
      </c>
      <c r="G135" s="2" t="s">
        <v>110</v>
      </c>
      <c r="K135" s="2"/>
      <c r="L135" s="2"/>
      <c r="M135" s="2"/>
      <c r="N135" s="2"/>
      <c r="O135" s="2"/>
      <c r="P135" s="73">
        <v>10.85</v>
      </c>
      <c r="Q135" s="60">
        <f>F135*P135</f>
        <v>5.4249999999999998</v>
      </c>
    </row>
    <row r="136" spans="2:18" ht="30" x14ac:dyDescent="0.25">
      <c r="B136" s="86" t="s">
        <v>197</v>
      </c>
      <c r="C136">
        <v>15</v>
      </c>
      <c r="O136" s="59">
        <v>1.98</v>
      </c>
      <c r="Q136" s="60">
        <f>C136*O136</f>
        <v>29.7</v>
      </c>
    </row>
    <row r="137" spans="2:18" ht="45" x14ac:dyDescent="0.25">
      <c r="B137" s="86" t="s">
        <v>200</v>
      </c>
      <c r="C137">
        <v>8</v>
      </c>
      <c r="L137" t="s">
        <v>199</v>
      </c>
      <c r="O137" s="59">
        <v>37.85</v>
      </c>
      <c r="Q137" s="60">
        <f>C137*O137</f>
        <v>302.8</v>
      </c>
    </row>
    <row r="138" spans="2:18" ht="45" x14ac:dyDescent="0.25">
      <c r="B138" s="86" t="s">
        <v>201</v>
      </c>
      <c r="C138">
        <v>8</v>
      </c>
      <c r="F138">
        <v>4</v>
      </c>
      <c r="G138" t="s">
        <v>110</v>
      </c>
      <c r="P138" s="73">
        <v>10.85</v>
      </c>
      <c r="Q138" s="60">
        <f>F138*P138</f>
        <v>43.4</v>
      </c>
    </row>
    <row r="139" spans="2:18" ht="30" x14ac:dyDescent="0.25">
      <c r="B139" s="86" t="s">
        <v>203</v>
      </c>
      <c r="C139">
        <v>4</v>
      </c>
      <c r="L139" t="s">
        <v>12</v>
      </c>
      <c r="O139" s="59">
        <v>27.59</v>
      </c>
      <c r="Q139" s="60">
        <f>C139*O139</f>
        <v>110.36</v>
      </c>
    </row>
    <row r="140" spans="2:18" ht="30" x14ac:dyDescent="0.25">
      <c r="B140" s="86" t="s">
        <v>204</v>
      </c>
      <c r="C140">
        <v>2</v>
      </c>
      <c r="L140" t="s">
        <v>12</v>
      </c>
      <c r="O140" s="59">
        <v>26.38</v>
      </c>
      <c r="Q140" s="60">
        <f>C140*O140</f>
        <v>52.76</v>
      </c>
    </row>
    <row r="141" spans="2:18" ht="30" x14ac:dyDescent="0.25">
      <c r="B141" s="86" t="s">
        <v>205</v>
      </c>
      <c r="C141">
        <v>4.5</v>
      </c>
      <c r="L141" t="s">
        <v>206</v>
      </c>
      <c r="O141" s="59">
        <v>42.82</v>
      </c>
      <c r="Q141" s="61">
        <f>C141*O141</f>
        <v>192.69</v>
      </c>
    </row>
    <row r="142" spans="2:18" s="2" customFormat="1" ht="30" x14ac:dyDescent="0.25">
      <c r="B142" s="86" t="s">
        <v>209</v>
      </c>
      <c r="C142" s="2">
        <v>2</v>
      </c>
      <c r="L142" s="2" t="s">
        <v>12</v>
      </c>
      <c r="O142" s="59">
        <v>8.16</v>
      </c>
      <c r="Q142" s="91">
        <f>C142*O142</f>
        <v>16.32</v>
      </c>
    </row>
    <row r="143" spans="2:18" x14ac:dyDescent="0.25">
      <c r="B143" s="87" t="s">
        <v>208</v>
      </c>
      <c r="Q143" s="89">
        <f>SUM(Q132:Q142)</f>
        <v>823.43</v>
      </c>
      <c r="R143" s="84">
        <f>Q143</f>
        <v>823.43</v>
      </c>
    </row>
    <row r="146" spans="2:2" x14ac:dyDescent="0.25">
      <c r="B146" s="88" t="s">
        <v>202</v>
      </c>
    </row>
    <row r="147" spans="2:2" ht="30" x14ac:dyDescent="0.25">
      <c r="B147" s="86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Liguori</dc:creator>
  <cp:lastModifiedBy>Hare, Billy</cp:lastModifiedBy>
  <cp:lastPrinted>2020-03-12T09:48:52Z</cp:lastPrinted>
  <dcterms:created xsi:type="dcterms:W3CDTF">2020-03-10T15:32:16Z</dcterms:created>
  <dcterms:modified xsi:type="dcterms:W3CDTF">2020-03-23T17:33:19Z</dcterms:modified>
</cp:coreProperties>
</file>